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hn\Downloads\"/>
    </mc:Choice>
  </mc:AlternateContent>
  <xr:revisionPtr revIDLastSave="0" documentId="13_ncr:1_{DDF6729F-86D5-4B77-8E16-D36397B61E6A}" xr6:coauthVersionLast="40" xr6:coauthVersionMax="40" xr10:uidLastSave="{00000000-0000-0000-0000-000000000000}"/>
  <bookViews>
    <workbookView xWindow="-110" yWindow="-110" windowWidth="38620" windowHeight="21820" xr2:uid="{00000000-000D-0000-FFFF-FFFF00000000}"/>
  </bookViews>
  <sheets>
    <sheet name="MSRP_spreadsheet" sheetId="1" r:id="rId1"/>
    <sheet name="Supporting_Calculations" sheetId="2" r:id="rId2"/>
    <sheet name="Reciepts - Documentation" sheetId="4" r:id="rId3"/>
  </sheets>
  <definedNames>
    <definedName name="_xlnm.Print_Titles" localSheetId="0">MSRP_spreadsheet!$2:$2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74" i="1" l="1"/>
  <c r="G108" i="2"/>
  <c r="F108" i="2"/>
  <c r="E108" i="2"/>
  <c r="C178" i="4" l="1"/>
  <c r="C65" i="2"/>
  <c r="G74" i="2" l="1"/>
  <c r="G74" i="1" s="1"/>
  <c r="C8" i="1" l="1"/>
  <c r="G5" i="1"/>
  <c r="C5" i="1"/>
  <c r="D5" i="1"/>
  <c r="E5" i="1"/>
  <c r="F5" i="1"/>
  <c r="D8" i="1"/>
  <c r="E8" i="1"/>
  <c r="F8" i="1"/>
  <c r="C9" i="1"/>
  <c r="D9" i="1"/>
  <c r="E9" i="1"/>
  <c r="F9" i="1"/>
  <c r="G9" i="1"/>
  <c r="C10" i="1"/>
  <c r="D10" i="1"/>
  <c r="E10" i="1"/>
  <c r="F10" i="1"/>
  <c r="G10" i="1"/>
  <c r="C11" i="1"/>
  <c r="D11" i="1"/>
  <c r="E11" i="1"/>
  <c r="F11" i="1"/>
  <c r="G11" i="1"/>
  <c r="C12" i="1"/>
  <c r="D12" i="1"/>
  <c r="E12" i="1"/>
  <c r="C13" i="1"/>
  <c r="D13" i="1"/>
  <c r="E13" i="1"/>
  <c r="F13" i="1"/>
  <c r="G13" i="1"/>
  <c r="C14" i="1"/>
  <c r="D14" i="1"/>
  <c r="E14" i="1"/>
  <c r="F14" i="1"/>
  <c r="G14" i="1"/>
  <c r="C15" i="1"/>
  <c r="D15" i="1"/>
  <c r="E15" i="1"/>
  <c r="F15" i="1"/>
  <c r="G15" i="1"/>
  <c r="C16" i="1"/>
  <c r="D16" i="1"/>
  <c r="E16" i="1"/>
  <c r="F16" i="1"/>
  <c r="G16" i="1"/>
  <c r="C18" i="1"/>
  <c r="D18" i="1"/>
  <c r="E18" i="1"/>
  <c r="F18" i="1"/>
  <c r="G18" i="1"/>
  <c r="C20" i="1"/>
  <c r="D20" i="1"/>
  <c r="E20" i="1"/>
  <c r="F20" i="1"/>
  <c r="G20" i="1"/>
  <c r="C21" i="1"/>
  <c r="D21" i="1"/>
  <c r="E21" i="1"/>
  <c r="F21" i="1"/>
  <c r="G21" i="1"/>
  <c r="C22" i="1"/>
  <c r="D22" i="1"/>
  <c r="E22" i="1"/>
  <c r="F22" i="1"/>
  <c r="G22" i="1"/>
  <c r="C23" i="1"/>
  <c r="D23" i="1"/>
  <c r="E23" i="1"/>
  <c r="F23" i="1"/>
  <c r="G23" i="1"/>
  <c r="C24" i="1"/>
  <c r="D24" i="1"/>
  <c r="E24" i="1"/>
  <c r="F24" i="1"/>
  <c r="G24" i="1"/>
  <c r="C25" i="1"/>
  <c r="D25" i="1"/>
  <c r="E25" i="1"/>
  <c r="F25" i="1"/>
  <c r="G25" i="1"/>
  <c r="C26" i="1"/>
  <c r="D26" i="1"/>
  <c r="E26" i="1"/>
  <c r="F26" i="1"/>
  <c r="G26" i="1"/>
  <c r="C27" i="1"/>
  <c r="D27" i="1"/>
  <c r="E27" i="1"/>
  <c r="F27" i="1"/>
  <c r="G27" i="1"/>
  <c r="C28" i="1"/>
  <c r="D28" i="1"/>
  <c r="E28" i="1"/>
  <c r="F28" i="1"/>
  <c r="G28" i="1"/>
  <c r="C30" i="1"/>
  <c r="D30" i="1"/>
  <c r="E30" i="1"/>
  <c r="F30" i="1"/>
  <c r="G30" i="1"/>
  <c r="C31" i="1"/>
  <c r="D31" i="1"/>
  <c r="E31" i="1"/>
  <c r="F31" i="1"/>
  <c r="G31" i="1"/>
  <c r="C32" i="1"/>
  <c r="D32" i="1"/>
  <c r="E32" i="1"/>
  <c r="F32" i="1"/>
  <c r="G32" i="1"/>
  <c r="C33" i="1"/>
  <c r="D33" i="1"/>
  <c r="E33" i="1"/>
  <c r="C34" i="1"/>
  <c r="D34" i="1"/>
  <c r="E34" i="1"/>
  <c r="F34" i="1"/>
  <c r="G34" i="1"/>
  <c r="C35" i="1"/>
  <c r="D35" i="1"/>
  <c r="E35" i="1"/>
  <c r="F35" i="1"/>
  <c r="G35" i="1"/>
  <c r="C36" i="1"/>
  <c r="D36" i="1"/>
  <c r="E36" i="1"/>
  <c r="F36" i="1"/>
  <c r="G36" i="1"/>
  <c r="C37" i="1"/>
  <c r="D37" i="1"/>
  <c r="E37" i="1"/>
  <c r="F37" i="1"/>
  <c r="G37" i="1"/>
  <c r="C38" i="1"/>
  <c r="D38" i="1"/>
  <c r="E38" i="1"/>
  <c r="F38" i="1"/>
  <c r="G38" i="1"/>
  <c r="C39" i="1"/>
  <c r="D39" i="1"/>
  <c r="E39" i="1"/>
  <c r="F39" i="1"/>
  <c r="G39" i="1"/>
  <c r="C42" i="1"/>
  <c r="D42" i="1"/>
  <c r="E42" i="1"/>
  <c r="F42" i="1"/>
  <c r="G42" i="1"/>
  <c r="C43" i="1"/>
  <c r="D43" i="1"/>
  <c r="E43" i="1"/>
  <c r="C44" i="1"/>
  <c r="D44" i="1"/>
  <c r="E44" i="1"/>
  <c r="F44" i="1"/>
  <c r="G44" i="1"/>
  <c r="C45" i="1"/>
  <c r="D45" i="1"/>
  <c r="E45" i="1"/>
  <c r="F45" i="1"/>
  <c r="G45" i="1"/>
  <c r="C46" i="1"/>
  <c r="D46" i="1"/>
  <c r="E46" i="1"/>
  <c r="F46" i="1"/>
  <c r="G46" i="1"/>
  <c r="C47" i="1"/>
  <c r="D47" i="1"/>
  <c r="E47" i="1"/>
  <c r="F47" i="1"/>
  <c r="G47" i="1"/>
  <c r="C48" i="1"/>
  <c r="D48" i="1"/>
  <c r="E48" i="1"/>
  <c r="F48" i="1"/>
  <c r="G48" i="1"/>
  <c r="C49" i="1"/>
  <c r="D49" i="1"/>
  <c r="E49" i="1"/>
  <c r="F49" i="1"/>
  <c r="G49" i="1"/>
  <c r="C50" i="1"/>
  <c r="D50" i="1"/>
  <c r="E50" i="1"/>
  <c r="F50" i="1"/>
  <c r="G50" i="1"/>
  <c r="C51" i="1"/>
  <c r="D51" i="1"/>
  <c r="E51" i="1"/>
  <c r="F51" i="1"/>
  <c r="G51" i="1"/>
  <c r="C52" i="1"/>
  <c r="D52" i="1"/>
  <c r="E52" i="1"/>
  <c r="F52" i="1"/>
  <c r="G52" i="1"/>
  <c r="C53" i="1"/>
  <c r="D53" i="1"/>
  <c r="E53" i="1"/>
  <c r="F53" i="1"/>
  <c r="G53" i="1"/>
  <c r="C54" i="1"/>
  <c r="D54" i="1"/>
  <c r="E54" i="1"/>
  <c r="F54" i="1"/>
  <c r="G54" i="1"/>
  <c r="C55" i="1"/>
  <c r="D55" i="1"/>
  <c r="E55" i="1"/>
  <c r="C56" i="1"/>
  <c r="D56" i="1"/>
  <c r="E56" i="1"/>
  <c r="F56" i="1"/>
  <c r="G56" i="1"/>
  <c r="C57" i="1"/>
  <c r="D57" i="1"/>
  <c r="E57" i="1"/>
  <c r="F57" i="1"/>
  <c r="G57" i="1"/>
  <c r="C58" i="1"/>
  <c r="D58" i="1"/>
  <c r="E58" i="1"/>
  <c r="F58" i="1"/>
  <c r="G58" i="1"/>
  <c r="C59" i="1"/>
  <c r="D59" i="1"/>
  <c r="E59" i="1"/>
  <c r="F59" i="1"/>
  <c r="G59" i="1"/>
  <c r="C60" i="1"/>
  <c r="D60" i="1"/>
  <c r="E60" i="1"/>
  <c r="C61" i="1"/>
  <c r="D61" i="1"/>
  <c r="E61" i="1"/>
  <c r="F61" i="1"/>
  <c r="G61" i="1"/>
  <c r="C62" i="1"/>
  <c r="D62" i="1"/>
  <c r="E62" i="1"/>
  <c r="F62" i="1"/>
  <c r="G62" i="1"/>
  <c r="C63" i="1"/>
  <c r="D63" i="1"/>
  <c r="E63" i="1"/>
  <c r="F63" i="1"/>
  <c r="G63" i="1"/>
  <c r="C64" i="1"/>
  <c r="D64" i="1"/>
  <c r="E64" i="1"/>
  <c r="F64" i="1"/>
  <c r="G64" i="1"/>
  <c r="D65" i="1"/>
  <c r="C66" i="1"/>
  <c r="D66" i="1"/>
  <c r="E66" i="1"/>
  <c r="F66" i="1"/>
  <c r="G66" i="1"/>
  <c r="C67" i="1"/>
  <c r="D67" i="1"/>
  <c r="E67" i="1"/>
  <c r="F67" i="1"/>
  <c r="G67" i="1"/>
  <c r="C68" i="1"/>
  <c r="D68" i="1"/>
  <c r="E68" i="1"/>
  <c r="F68" i="1"/>
  <c r="G68" i="1"/>
  <c r="C69" i="1"/>
  <c r="D69" i="1"/>
  <c r="E69" i="1"/>
  <c r="F69" i="1"/>
  <c r="G69" i="1"/>
  <c r="C70" i="1"/>
  <c r="D70" i="1"/>
  <c r="E70" i="1"/>
  <c r="F70" i="1"/>
  <c r="G70" i="1"/>
  <c r="C71" i="1"/>
  <c r="D71" i="1"/>
  <c r="E71" i="1"/>
  <c r="F71" i="1"/>
  <c r="G71" i="1"/>
  <c r="C72" i="1"/>
  <c r="D72" i="1"/>
  <c r="E72" i="1"/>
  <c r="F72" i="1"/>
  <c r="G72" i="1"/>
  <c r="C73" i="1"/>
  <c r="D73" i="1"/>
  <c r="E73" i="1"/>
  <c r="F73" i="1"/>
  <c r="G73" i="1"/>
  <c r="D74" i="1"/>
  <c r="E74" i="1"/>
  <c r="F74" i="1"/>
  <c r="C75" i="1"/>
  <c r="D75" i="1"/>
  <c r="E75" i="1"/>
  <c r="F75" i="1"/>
  <c r="G75" i="1"/>
  <c r="C76" i="1"/>
  <c r="D76" i="1"/>
  <c r="E76" i="1"/>
  <c r="F76" i="1"/>
  <c r="G76" i="1"/>
  <c r="C77" i="1"/>
  <c r="D77" i="1"/>
  <c r="E77" i="1"/>
  <c r="F77" i="1"/>
  <c r="G77" i="1"/>
  <c r="C78" i="1"/>
  <c r="D78" i="1"/>
  <c r="E78" i="1"/>
  <c r="F78" i="1"/>
  <c r="G78" i="1"/>
  <c r="C79" i="1"/>
  <c r="D79" i="1"/>
  <c r="E79" i="1"/>
  <c r="F79" i="1"/>
  <c r="G79" i="1"/>
  <c r="C80" i="1"/>
  <c r="D80" i="1"/>
  <c r="E80" i="1"/>
  <c r="F80" i="1"/>
  <c r="G80" i="1"/>
  <c r="C81" i="1"/>
  <c r="D81" i="1"/>
  <c r="E81" i="1"/>
  <c r="F81" i="1"/>
  <c r="G81" i="1"/>
  <c r="C82" i="1"/>
  <c r="D82" i="1"/>
  <c r="E82" i="1"/>
  <c r="F82" i="1"/>
  <c r="G82" i="1"/>
  <c r="C83" i="1"/>
  <c r="D83" i="1"/>
  <c r="E83" i="1"/>
  <c r="C84" i="1"/>
  <c r="D84" i="1"/>
  <c r="E84" i="1"/>
  <c r="F84" i="1"/>
  <c r="G84" i="1"/>
  <c r="C85" i="1"/>
  <c r="D85" i="1"/>
  <c r="E85" i="1"/>
  <c r="F85" i="1"/>
  <c r="G85" i="1"/>
  <c r="C86" i="1"/>
  <c r="D86" i="1"/>
  <c r="E86" i="1"/>
  <c r="F86" i="1"/>
  <c r="G86" i="1"/>
  <c r="C87" i="1"/>
  <c r="D87" i="1"/>
  <c r="E87" i="1"/>
  <c r="F87" i="1"/>
  <c r="G87" i="1"/>
  <c r="C88" i="1"/>
  <c r="D88" i="1"/>
  <c r="E88" i="1"/>
  <c r="F88" i="1"/>
  <c r="G88" i="1"/>
  <c r="C89" i="1"/>
  <c r="D89" i="1"/>
  <c r="E89" i="1"/>
  <c r="F89" i="1"/>
  <c r="G89" i="1"/>
  <c r="C90" i="1"/>
  <c r="D90" i="1"/>
  <c r="E90" i="1"/>
  <c r="F90" i="1"/>
  <c r="G90" i="1"/>
  <c r="C91" i="1"/>
  <c r="D91" i="1"/>
  <c r="E91" i="1"/>
  <c r="F91" i="1"/>
  <c r="G91" i="1"/>
  <c r="C92" i="1"/>
  <c r="D92" i="1"/>
  <c r="E92" i="1"/>
  <c r="F92" i="1"/>
  <c r="G92" i="1"/>
  <c r="C93" i="1"/>
  <c r="D93" i="1"/>
  <c r="E93" i="1"/>
  <c r="F93" i="1"/>
  <c r="G93" i="1"/>
  <c r="C94" i="1"/>
  <c r="D94" i="1"/>
  <c r="E94" i="1"/>
  <c r="F94" i="1"/>
  <c r="G94" i="1"/>
  <c r="C95" i="1"/>
  <c r="D95" i="1"/>
  <c r="E95" i="1"/>
  <c r="F95" i="1"/>
  <c r="G95" i="1"/>
  <c r="C96" i="1"/>
  <c r="D96" i="1"/>
  <c r="E96" i="1"/>
  <c r="F96" i="1"/>
  <c r="G96" i="1"/>
  <c r="C97" i="1"/>
  <c r="D97" i="1"/>
  <c r="E97" i="1"/>
  <c r="F97" i="1"/>
  <c r="G97" i="1"/>
  <c r="C98" i="1"/>
  <c r="D98" i="1"/>
  <c r="E98" i="1"/>
  <c r="F98" i="1"/>
  <c r="G98" i="1"/>
  <c r="C99" i="1"/>
  <c r="D99" i="1"/>
  <c r="E99" i="1"/>
  <c r="F99" i="1"/>
  <c r="G99" i="1"/>
  <c r="C100" i="1"/>
  <c r="D100" i="1"/>
  <c r="E100" i="1"/>
  <c r="F100" i="1"/>
  <c r="G100" i="1"/>
  <c r="C101" i="1"/>
  <c r="D101" i="1"/>
  <c r="E101" i="1"/>
  <c r="F101" i="1"/>
  <c r="G101" i="1"/>
  <c r="C102" i="1"/>
  <c r="D102" i="1"/>
  <c r="E102" i="1"/>
  <c r="F102" i="1"/>
  <c r="G102" i="1"/>
  <c r="C103" i="1"/>
  <c r="D103" i="1"/>
  <c r="E103" i="1"/>
  <c r="F103" i="1"/>
  <c r="G103" i="1"/>
  <c r="C104" i="1"/>
  <c r="D104" i="1"/>
  <c r="E104" i="1"/>
  <c r="F104" i="1"/>
  <c r="G104" i="1"/>
  <c r="C105" i="1"/>
  <c r="D105" i="1"/>
  <c r="E105" i="1"/>
  <c r="F105" i="1"/>
  <c r="G105" i="1"/>
  <c r="C106" i="1"/>
  <c r="D106" i="1"/>
  <c r="E106" i="1"/>
  <c r="F106" i="1"/>
  <c r="G106" i="1"/>
  <c r="C107" i="1"/>
  <c r="D107" i="1"/>
  <c r="E107" i="1"/>
  <c r="F107" i="1"/>
  <c r="G107" i="1"/>
  <c r="C108" i="1"/>
  <c r="D108" i="1"/>
  <c r="E108" i="1"/>
  <c r="F108" i="1"/>
  <c r="G108" i="1"/>
  <c r="C109" i="1"/>
  <c r="D109" i="1"/>
  <c r="E109" i="1"/>
  <c r="F109" i="1"/>
  <c r="G109" i="1"/>
  <c r="C110" i="1"/>
  <c r="D110" i="1"/>
  <c r="E110" i="1"/>
  <c r="F110" i="1"/>
  <c r="G110" i="1"/>
  <c r="C111" i="1"/>
  <c r="D111" i="1"/>
  <c r="E111" i="1"/>
  <c r="F111" i="1"/>
  <c r="G111" i="1"/>
  <c r="C112" i="1"/>
  <c r="D112" i="1"/>
  <c r="E112" i="1"/>
  <c r="F112" i="1"/>
  <c r="G112" i="1"/>
  <c r="C113" i="1"/>
  <c r="D113" i="1"/>
  <c r="E113" i="1"/>
  <c r="F113" i="1"/>
  <c r="G113" i="1"/>
  <c r="C114" i="1"/>
  <c r="D114" i="1"/>
  <c r="E114" i="1"/>
  <c r="F114" i="1"/>
  <c r="G114" i="1"/>
  <c r="C115" i="1"/>
  <c r="D115" i="1"/>
  <c r="E115" i="1"/>
  <c r="F115" i="1"/>
  <c r="G115" i="1"/>
  <c r="C116" i="1"/>
  <c r="D116" i="1"/>
  <c r="E116" i="1"/>
  <c r="F116" i="1"/>
  <c r="G116" i="1"/>
  <c r="C117" i="1"/>
  <c r="D117" i="1"/>
  <c r="E117" i="1"/>
  <c r="F117" i="1"/>
  <c r="G117" i="1"/>
  <c r="C118" i="1"/>
  <c r="D118" i="1"/>
  <c r="E118" i="1"/>
  <c r="F118" i="1"/>
  <c r="G118" i="1"/>
  <c r="C119" i="1"/>
  <c r="D119" i="1"/>
  <c r="E119" i="1"/>
  <c r="F119" i="1"/>
  <c r="G119" i="1"/>
  <c r="C120" i="1"/>
  <c r="D120" i="1"/>
  <c r="E120" i="1"/>
  <c r="F120" i="1"/>
  <c r="G120" i="1"/>
  <c r="C121" i="1"/>
  <c r="D121" i="1"/>
  <c r="E121" i="1"/>
  <c r="F121" i="1"/>
  <c r="G121" i="1"/>
  <c r="C122" i="1"/>
  <c r="D122" i="1"/>
  <c r="E122" i="1"/>
  <c r="F122" i="1"/>
  <c r="G122" i="1"/>
  <c r="C123" i="1"/>
  <c r="D123" i="1"/>
  <c r="E123" i="1"/>
  <c r="F123" i="1"/>
  <c r="C124" i="1"/>
  <c r="D124" i="1"/>
  <c r="E124" i="1"/>
  <c r="F124" i="1"/>
  <c r="G124" i="1"/>
  <c r="C125" i="1"/>
  <c r="D125" i="1"/>
  <c r="E125" i="1"/>
  <c r="F125" i="1"/>
  <c r="G125" i="1"/>
  <c r="C126" i="1"/>
  <c r="D126" i="1"/>
  <c r="E126" i="1"/>
  <c r="F126" i="1"/>
  <c r="G126" i="1"/>
  <c r="C127" i="1"/>
  <c r="D127" i="1"/>
  <c r="E127" i="1"/>
  <c r="F127" i="1"/>
  <c r="G127" i="1"/>
  <c r="C128" i="1"/>
  <c r="D128" i="1"/>
  <c r="E128" i="1"/>
  <c r="F128" i="1"/>
  <c r="G128" i="1"/>
  <c r="C129" i="1"/>
  <c r="D129" i="1"/>
  <c r="E129" i="1"/>
  <c r="F129" i="1"/>
  <c r="G129" i="1"/>
  <c r="C130" i="1"/>
  <c r="D130" i="1"/>
  <c r="E130" i="1"/>
  <c r="F130" i="1"/>
  <c r="G130" i="1"/>
  <c r="C131" i="1"/>
  <c r="D131" i="1"/>
  <c r="E131" i="1"/>
  <c r="F131" i="1"/>
  <c r="G131" i="1"/>
  <c r="C132" i="1"/>
  <c r="D132" i="1"/>
  <c r="E132" i="1"/>
  <c r="F132" i="1"/>
  <c r="G132" i="1"/>
  <c r="C133" i="1"/>
  <c r="D133" i="1"/>
  <c r="E133" i="1"/>
  <c r="F133" i="1"/>
  <c r="G133" i="1"/>
  <c r="C134" i="1"/>
  <c r="D134" i="1"/>
  <c r="E134" i="1"/>
  <c r="F134" i="1"/>
  <c r="G134" i="1"/>
  <c r="D135" i="1"/>
  <c r="G135" i="1"/>
  <c r="C136" i="1"/>
  <c r="D136" i="1"/>
  <c r="E136" i="1"/>
  <c r="F136" i="1"/>
  <c r="G136" i="1"/>
  <c r="C137" i="1"/>
  <c r="D137" i="1"/>
  <c r="E137" i="1"/>
  <c r="F137" i="1"/>
  <c r="G137" i="1"/>
  <c r="C138" i="1"/>
  <c r="D138" i="1"/>
  <c r="E138" i="1"/>
  <c r="F138" i="1"/>
  <c r="G138" i="1"/>
  <c r="C139" i="1"/>
  <c r="D139" i="1"/>
  <c r="E139" i="1"/>
  <c r="F139" i="1"/>
  <c r="G139" i="1"/>
  <c r="C140" i="1"/>
  <c r="D140" i="1"/>
  <c r="E140" i="1"/>
  <c r="F140" i="1"/>
  <c r="G140" i="1"/>
  <c r="C141" i="1"/>
  <c r="D141" i="1"/>
  <c r="E141" i="1"/>
  <c r="F141" i="1"/>
  <c r="G141" i="1"/>
  <c r="C142" i="1"/>
  <c r="D142" i="1"/>
  <c r="E142" i="1"/>
  <c r="F142" i="1"/>
  <c r="G142" i="1"/>
  <c r="C143" i="1"/>
  <c r="D143" i="1"/>
  <c r="E143" i="1"/>
  <c r="F143" i="1"/>
  <c r="G143" i="1"/>
  <c r="C144" i="1"/>
  <c r="D144" i="1"/>
  <c r="E144" i="1"/>
  <c r="F144" i="1"/>
  <c r="G144" i="1"/>
  <c r="C145" i="1"/>
  <c r="D145" i="1"/>
  <c r="E145" i="1"/>
  <c r="F145" i="1"/>
  <c r="G145" i="1"/>
  <c r="C146" i="1"/>
  <c r="D146" i="1"/>
  <c r="E146" i="1"/>
  <c r="F146" i="1"/>
  <c r="G146" i="1"/>
  <c r="C147" i="1"/>
  <c r="D147" i="1"/>
  <c r="E147" i="1"/>
  <c r="F147" i="1"/>
  <c r="G147" i="1"/>
  <c r="C148" i="1"/>
  <c r="D148" i="1"/>
  <c r="E148" i="1"/>
  <c r="F148" i="1"/>
  <c r="G148" i="1"/>
  <c r="C149" i="1"/>
  <c r="D149" i="1"/>
  <c r="E149" i="1"/>
  <c r="F149" i="1"/>
  <c r="G149" i="1"/>
  <c r="B8" i="1"/>
  <c r="B9" i="1"/>
  <c r="B10" i="1"/>
  <c r="B11" i="1"/>
  <c r="B12" i="1"/>
  <c r="B13" i="1"/>
  <c r="B14" i="1"/>
  <c r="B15" i="1"/>
  <c r="B16" i="1"/>
  <c r="B18" i="1"/>
  <c r="B20" i="1"/>
  <c r="B24" i="1"/>
  <c r="B25" i="1"/>
  <c r="B26" i="1"/>
  <c r="B27" i="1"/>
  <c r="B30" i="1"/>
  <c r="B31" i="1"/>
  <c r="B32" i="1"/>
  <c r="B33" i="1"/>
  <c r="B34" i="1"/>
  <c r="B35" i="1"/>
  <c r="B36" i="1"/>
  <c r="B37" i="1"/>
  <c r="B38" i="1"/>
  <c r="B42" i="1"/>
  <c r="B43" i="1"/>
  <c r="B44" i="1"/>
  <c r="B45" i="1"/>
  <c r="B46" i="1"/>
  <c r="B47" i="1"/>
  <c r="B48" i="1"/>
  <c r="B49" i="1"/>
  <c r="B53" i="1"/>
  <c r="B54" i="1"/>
  <c r="B55" i="1"/>
  <c r="B56" i="1"/>
  <c r="B57" i="1"/>
  <c r="B58" i="1"/>
  <c r="B59" i="1"/>
  <c r="B60" i="1"/>
  <c r="B61" i="1"/>
  <c r="B62" i="1"/>
  <c r="B65" i="1"/>
  <c r="B66" i="1"/>
  <c r="B67" i="1"/>
  <c r="B68" i="1"/>
  <c r="B69" i="1"/>
  <c r="B70" i="1"/>
  <c r="B71" i="1"/>
  <c r="B74" i="1"/>
  <c r="B75" i="1"/>
  <c r="B76" i="1"/>
  <c r="B77" i="1"/>
  <c r="B78" i="1"/>
  <c r="B79" i="1"/>
  <c r="B80" i="1"/>
  <c r="B83" i="1"/>
  <c r="B84" i="1"/>
  <c r="B85" i="1"/>
  <c r="B86" i="1"/>
  <c r="B87" i="1"/>
  <c r="B88" i="1"/>
  <c r="B89" i="1"/>
  <c r="B90" i="1"/>
  <c r="B91" i="1"/>
  <c r="B92" i="1"/>
  <c r="B93" i="1"/>
  <c r="B94" i="1"/>
  <c r="B97" i="1"/>
  <c r="B98" i="1"/>
  <c r="B99" i="1"/>
  <c r="B100" i="1"/>
  <c r="B101" i="1"/>
  <c r="B102" i="1"/>
  <c r="B103" i="1"/>
  <c r="B106" i="1"/>
  <c r="B107" i="1"/>
  <c r="B108" i="1"/>
  <c r="B109" i="1"/>
  <c r="B113" i="1"/>
  <c r="B114" i="1"/>
  <c r="B115" i="1"/>
  <c r="B116" i="1"/>
  <c r="B117" i="1"/>
  <c r="B118" i="1"/>
  <c r="B119" i="1"/>
  <c r="B121" i="1"/>
  <c r="B122" i="1"/>
  <c r="B123" i="1"/>
  <c r="B124" i="1"/>
  <c r="B125" i="1"/>
  <c r="B126" i="1"/>
  <c r="B127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5" i="1"/>
  <c r="A5" i="4"/>
  <c r="F118" i="4"/>
  <c r="G118" i="4" s="1"/>
  <c r="F148" i="4"/>
  <c r="G148" i="4" s="1"/>
  <c r="E178" i="4"/>
  <c r="F178" i="4" s="1"/>
  <c r="F253" i="4"/>
  <c r="G253" i="4" s="1"/>
  <c r="E410" i="4"/>
  <c r="F410" i="4" s="1"/>
  <c r="G123" i="2"/>
  <c r="G123" i="1" s="1"/>
  <c r="E65" i="2"/>
  <c r="E65" i="1" s="1"/>
  <c r="F55" i="2"/>
  <c r="G55" i="2" s="1"/>
  <c r="G55" i="1" s="1"/>
  <c r="G178" i="4" l="1"/>
  <c r="F55" i="1"/>
  <c r="F43" i="2" l="1"/>
  <c r="C3" i="2"/>
  <c r="D3" i="2"/>
  <c r="E3" i="2"/>
  <c r="F3" i="2"/>
  <c r="G3" i="2"/>
  <c r="F33" i="1"/>
  <c r="F12" i="1"/>
  <c r="F83" i="2"/>
  <c r="C65" i="1"/>
  <c r="F65" i="2"/>
  <c r="F60" i="2"/>
  <c r="G83" i="2" l="1"/>
  <c r="G83" i="1" s="1"/>
  <c r="F83" i="1"/>
  <c r="G8" i="2"/>
  <c r="G8" i="1" s="1"/>
  <c r="G65" i="2"/>
  <c r="G65" i="1" s="1"/>
  <c r="F65" i="1"/>
  <c r="G43" i="2"/>
  <c r="G43" i="1" s="1"/>
  <c r="F43" i="1"/>
  <c r="G60" i="2"/>
  <c r="G60" i="1" s="1"/>
  <c r="F60" i="1"/>
  <c r="G33" i="2"/>
  <c r="G33" i="1" s="1"/>
  <c r="G12" i="1"/>
  <c r="A5" i="2" l="1"/>
  <c r="C2" i="2" l="1"/>
  <c r="A2" i="2"/>
  <c r="E153" i="1"/>
  <c r="A16" i="2"/>
  <c r="A7" i="2"/>
  <c r="A8" i="2"/>
  <c r="A9" i="2"/>
  <c r="A10" i="2"/>
  <c r="A11" i="2"/>
  <c r="A12" i="2"/>
  <c r="A13" i="2"/>
  <c r="A14" i="2"/>
  <c r="A15" i="2"/>
  <c r="A18" i="2"/>
  <c r="A19" i="2"/>
  <c r="A20" i="2"/>
  <c r="A21" i="2"/>
  <c r="A22" i="2"/>
  <c r="A23" i="2"/>
  <c r="A24" i="2"/>
  <c r="A25" i="2"/>
  <c r="A26" i="2"/>
  <c r="A27" i="2"/>
  <c r="A29" i="2"/>
  <c r="A30" i="2"/>
  <c r="A31" i="2"/>
  <c r="A32" i="2"/>
  <c r="A33" i="2"/>
  <c r="A34" i="2"/>
  <c r="A35" i="2"/>
  <c r="A36" i="2"/>
  <c r="A37" i="2"/>
  <c r="A38" i="2"/>
  <c r="A39" i="2"/>
  <c r="A41" i="2"/>
  <c r="A42" i="2"/>
  <c r="A44" i="2"/>
  <c r="A45" i="2"/>
  <c r="A46" i="2"/>
  <c r="A47" i="2"/>
  <c r="A48" i="2"/>
  <c r="A49" i="2"/>
  <c r="A50" i="2"/>
  <c r="A52" i="2"/>
  <c r="A53" i="2"/>
  <c r="A54" i="2"/>
  <c r="A55" i="2"/>
  <c r="A56" i="2"/>
  <c r="A57" i="2"/>
  <c r="A58" i="2"/>
  <c r="A59" i="2"/>
  <c r="A60" i="2"/>
  <c r="A61" i="2"/>
  <c r="A62" i="2"/>
  <c r="A64" i="2"/>
  <c r="A65" i="2"/>
  <c r="A66" i="2"/>
  <c r="A67" i="2"/>
  <c r="A68" i="2"/>
  <c r="A69" i="2"/>
  <c r="A70" i="2"/>
  <c r="A71" i="2"/>
  <c r="A73" i="2"/>
  <c r="A74" i="2"/>
  <c r="A75" i="2"/>
  <c r="A76" i="2"/>
  <c r="A77" i="2"/>
  <c r="A78" i="2"/>
  <c r="A79" i="2"/>
  <c r="A80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6" i="2"/>
  <c r="A97" i="2"/>
  <c r="A98" i="2"/>
  <c r="A99" i="2"/>
  <c r="A100" i="2"/>
  <c r="A101" i="2"/>
  <c r="A102" i="2"/>
  <c r="A103" i="2"/>
  <c r="A105" i="2"/>
  <c r="A106" i="2"/>
  <c r="A107" i="2"/>
  <c r="A108" i="2"/>
  <c r="A109" i="2"/>
  <c r="A110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6" i="2"/>
  <c r="A147" i="2"/>
  <c r="F153" i="1"/>
  <c r="D153" i="1"/>
  <c r="C153" i="1"/>
  <c r="C155" i="1" l="1"/>
  <c r="G153" i="1"/>
</calcChain>
</file>

<file path=xl/sharedStrings.xml><?xml version="1.0" encoding="utf-8"?>
<sst xmlns="http://schemas.openxmlformats.org/spreadsheetml/2006/main" count="320" uniqueCount="171">
  <si>
    <t>Exhaust System</t>
  </si>
  <si>
    <t>Front Suspension</t>
  </si>
  <si>
    <t>Rear Suspension</t>
  </si>
  <si>
    <t>muffler</t>
  </si>
  <si>
    <t>Drivetrain</t>
  </si>
  <si>
    <t>track</t>
  </si>
  <si>
    <t>studs</t>
  </si>
  <si>
    <t>Air Management/Intake System</t>
  </si>
  <si>
    <t>Cooling System</t>
  </si>
  <si>
    <t>air pump plumbing</t>
  </si>
  <si>
    <t>jackshaft</t>
  </si>
  <si>
    <t>chaincase/gear box</t>
  </si>
  <si>
    <t>drive clutch</t>
  </si>
  <si>
    <t>driven clutch</t>
  </si>
  <si>
    <t>drive belt</t>
  </si>
  <si>
    <t>3-way exhaust catalyst</t>
  </si>
  <si>
    <t>diesel particulate filter</t>
  </si>
  <si>
    <t>oxidation catalyst</t>
  </si>
  <si>
    <t>secondary air pump</t>
  </si>
  <si>
    <t>skis</t>
  </si>
  <si>
    <t>shocks</t>
  </si>
  <si>
    <t>springs</t>
  </si>
  <si>
    <t>trailing arms/A-arms</t>
  </si>
  <si>
    <t>wheels</t>
  </si>
  <si>
    <t>hyfax/sliders</t>
  </si>
  <si>
    <t>mount points</t>
  </si>
  <si>
    <t>Noise/Vibration/Harshness</t>
  </si>
  <si>
    <t>radiator</t>
  </si>
  <si>
    <t>internal parts coating</t>
  </si>
  <si>
    <t>Chassis</t>
  </si>
  <si>
    <t>seat</t>
  </si>
  <si>
    <t>hood</t>
  </si>
  <si>
    <t>windshield</t>
  </si>
  <si>
    <t>skirting</t>
  </si>
  <si>
    <t>hood lining</t>
  </si>
  <si>
    <t>tunnel lining</t>
  </si>
  <si>
    <t>electric motor</t>
  </si>
  <si>
    <t>pistons/rings/connecting rods</t>
  </si>
  <si>
    <t>Fuel Management</t>
  </si>
  <si>
    <t>supercharger</t>
  </si>
  <si>
    <t>air box/air filter</t>
  </si>
  <si>
    <t>pipes/tubes</t>
  </si>
  <si>
    <t>heat management</t>
  </si>
  <si>
    <t>fan</t>
  </si>
  <si>
    <t>heat exchanger</t>
  </si>
  <si>
    <t>thermostat</t>
  </si>
  <si>
    <t>fuel tank</t>
  </si>
  <si>
    <t>battery(s)</t>
  </si>
  <si>
    <t>battery box</t>
  </si>
  <si>
    <t>hand guards</t>
  </si>
  <si>
    <t>throttle</t>
  </si>
  <si>
    <t>brake system</t>
  </si>
  <si>
    <t>Engine/Motor</t>
  </si>
  <si>
    <t>Electrical</t>
  </si>
  <si>
    <t>switches</t>
  </si>
  <si>
    <t>connectors</t>
  </si>
  <si>
    <t>fuses</t>
  </si>
  <si>
    <t>wire/cable</t>
  </si>
  <si>
    <t>lighting</t>
  </si>
  <si>
    <t>turbocharger</t>
  </si>
  <si>
    <t>spark-ignition/compression-ignition</t>
  </si>
  <si>
    <t>Description/Details</t>
  </si>
  <si>
    <t>tow hitch/rack</t>
  </si>
  <si>
    <t>12 VDC outlet</t>
  </si>
  <si>
    <t>handle bar hooks</t>
  </si>
  <si>
    <t>mirrors</t>
  </si>
  <si>
    <t>tachometer</t>
  </si>
  <si>
    <t>electric start</t>
  </si>
  <si>
    <t>boost bottle</t>
  </si>
  <si>
    <t>driveshaft/drive sprockets</t>
  </si>
  <si>
    <t>fiberglass packing</t>
  </si>
  <si>
    <t>handlebars/hooks/risers</t>
  </si>
  <si>
    <t>heated grips</t>
  </si>
  <si>
    <t>fuel line</t>
  </si>
  <si>
    <t>fuel filter</t>
  </si>
  <si>
    <t>fuel pressure regulator</t>
  </si>
  <si>
    <t>fuel pump</t>
  </si>
  <si>
    <t>carburetor</t>
  </si>
  <si>
    <t>throttle body</t>
  </si>
  <si>
    <t>fuel injector (PFI, SDI, DI)</t>
  </si>
  <si>
    <t>rotary valve</t>
  </si>
  <si>
    <t>reed valve</t>
  </si>
  <si>
    <t>intercooler</t>
  </si>
  <si>
    <t>steering components</t>
  </si>
  <si>
    <t>clutch adaptor</t>
  </si>
  <si>
    <t>cvt guarding/cover</t>
  </si>
  <si>
    <t>coolant pump</t>
  </si>
  <si>
    <t>fabrication</t>
  </si>
  <si>
    <t>reverse</t>
  </si>
  <si>
    <t>bulkhead modification</t>
  </si>
  <si>
    <t>tunnel modification</t>
  </si>
  <si>
    <t>motor mount</t>
  </si>
  <si>
    <t>motor charger</t>
  </si>
  <si>
    <t>contactor</t>
  </si>
  <si>
    <t>motor controller</t>
  </si>
  <si>
    <t>injector controller</t>
  </si>
  <si>
    <t>boost controller</t>
  </si>
  <si>
    <t>exhaust gas temperature (EGT) sensor</t>
  </si>
  <si>
    <t>general sensor(s)</t>
  </si>
  <si>
    <t>Component</t>
  </si>
  <si>
    <t>Mfg. quote + 50%</t>
  </si>
  <si>
    <t>Whls. + 50%</t>
  </si>
  <si>
    <t>auxiliary energy sources</t>
  </si>
  <si>
    <t>Notes:</t>
  </si>
  <si>
    <t>1. Add additional rows under appropriate heading to include non-listed components/modifications</t>
  </si>
  <si>
    <t>Per Item MSRP</t>
  </si>
  <si>
    <t>Factory options utilized on competition sled</t>
  </si>
  <si>
    <t>engine calibration software</t>
  </si>
  <si>
    <t>engine calibration hardware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</si>
  <si>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</si>
  <si>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</si>
  <si>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t>6. Diesel, hybrid electric, and full electric base sled MSRP: reduce chassis cost by 40% i.e., complete base snowmobile with factory engine is $8,000, base MSRP would equal $8,000 x 0.6 = $4800</t>
  </si>
  <si>
    <t>head</t>
  </si>
  <si>
    <t>cylinder</t>
  </si>
  <si>
    <t>turbocharger/supercharger plumbing</t>
  </si>
  <si>
    <t>Total</t>
  </si>
  <si>
    <t>Subtotals:</t>
  </si>
  <si>
    <t>other</t>
  </si>
  <si>
    <t>Sled MSRP or Highest Value of modified components</t>
  </si>
  <si>
    <t>pulley</t>
  </si>
  <si>
    <t>belts</t>
  </si>
  <si>
    <t>Retail cost of added component</t>
  </si>
  <si>
    <t>Retail of most expensive part +50% for substituted component</t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</si>
  <si>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</si>
  <si>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</si>
  <si>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2018 model year base sled (reflects engine choice)</t>
  </si>
  <si>
    <t>N/A</t>
  </si>
  <si>
    <t>Stock</t>
  </si>
  <si>
    <t>Stock Weber 750cc</t>
  </si>
  <si>
    <t>Aristo Catalyst</t>
  </si>
  <si>
    <t>Exhaust Wrap</t>
  </si>
  <si>
    <t>Curve XS Ski</t>
  </si>
  <si>
    <t>Camso Ice Attack XT</t>
  </si>
  <si>
    <t>Factory Track Cost $719.99 retail. New Track cost $869.99 after adding 50% value of new track $1304.985-$719.99 = $585.00</t>
  </si>
  <si>
    <t>Rigid Led Head Lights</t>
  </si>
  <si>
    <t>For Research only</t>
  </si>
  <si>
    <t>O2 Sensor</t>
  </si>
  <si>
    <t>2018 MSRP Calculations</t>
  </si>
  <si>
    <t>Stock / Equivalent</t>
  </si>
  <si>
    <t>Calculation Explained</t>
  </si>
  <si>
    <t>Lighting</t>
  </si>
  <si>
    <t>Track</t>
  </si>
  <si>
    <t>Heat management</t>
  </si>
  <si>
    <t>Comments</t>
  </si>
  <si>
    <t>Added for reduction of under hood temperature</t>
  </si>
  <si>
    <t xml:space="preserve">Added for improved handling </t>
  </si>
  <si>
    <t>Added for increased traction</t>
  </si>
  <si>
    <t>For Research Only</t>
  </si>
  <si>
    <t>Stock Equivalent</t>
  </si>
  <si>
    <t>Rule 10.5.9.1 equivalent to stock</t>
  </si>
  <si>
    <t>Rule 10.5.9.1, equivalent to stock</t>
  </si>
  <si>
    <t>Added for reduction of HC, Co and NOx emissions</t>
  </si>
  <si>
    <r>
      <rPr>
        <b/>
        <sz val="10"/>
        <rFont val="Arial"/>
        <family val="2"/>
      </rPr>
      <t xml:space="preserve">Rule 10.5.8 </t>
    </r>
    <r>
      <rPr>
        <sz val="10"/>
        <rFont val="Arial"/>
        <family val="2"/>
      </rPr>
      <t>After Market Dash only used to collect data for calibration purposes</t>
    </r>
  </si>
  <si>
    <t>Substituted for stock two stroke for better emissions and control ($7446.03 is an estimate for the stock two stroke)</t>
  </si>
  <si>
    <t>stock</t>
  </si>
  <si>
    <t>Stock Equivelent</t>
  </si>
  <si>
    <t>SkI-Doo Renegade Sport</t>
  </si>
  <si>
    <t>Comes equipet with a 4-stroke engine similar displacment and horsepower. Custom Configured to have a front suspension kit comporbale to Polaris Rush Pro-S</t>
  </si>
  <si>
    <t>Stock Equivlent</t>
  </si>
  <si>
    <t>Stock/  Equivalent</t>
  </si>
  <si>
    <t>Skis</t>
  </si>
  <si>
    <t>Stock Ski Cost $303.96 for two $764.97-$303.96=$461.01 for the substituted component</t>
  </si>
  <si>
    <t>Reflects Snowmobile with 4-stroke of simmilar power level and similar performance orrientation (sleds with ACE 600 motor are limmited)</t>
  </si>
  <si>
    <t>Silent Running</t>
  </si>
  <si>
    <t>Estimated Cost of Sound Deadning Material (1 Gallon Use)</t>
  </si>
  <si>
    <t>2019 MSRP Calculations</t>
  </si>
  <si>
    <t xml:space="preserve">2019 MSRP </t>
  </si>
  <si>
    <t>Rule 10.5.9.1</t>
  </si>
  <si>
    <t>Added for reduced tunnel noise</t>
  </si>
  <si>
    <t>Rule 10.5.9.1, Used for prototyping and would be obvisouly be included</t>
  </si>
  <si>
    <t>Prototyping Only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</si>
</sst>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</numFmts>
  <fonts count="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36"/>
      <name val="Arial"/>
      <family val="2"/>
    </font>
    <font>
      <sz val="4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3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</cellStyleXfs>
  <cellXfs count="142">
    <xf numFmtId="0" fontId="0" fillId="0" borderId="0" xfId="0"/>
    <xf numFmtId="0" fontId="7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3" fillId="0" borderId="13" xfId="0" applyFont="1" applyBorder="1" applyAlignment="1">
      <alignment horizontal="center" vertical="center" wrapText="1"/>
    </xf>
    <xf numFmtId="0" fontId="0" fillId="0" borderId="19" xfId="0" applyBorder="1"/>
    <xf numFmtId="0" fontId="3" fillId="0" borderId="19" xfId="0" applyFont="1" applyBorder="1" applyAlignment="1">
      <alignment wrapText="1"/>
    </xf>
    <xf numFmtId="0" fontId="0" fillId="0" borderId="19" xfId="0" applyBorder="1" applyAlignment="1">
      <alignment wrapText="1"/>
    </xf>
    <xf numFmtId="44" fontId="0" fillId="0" borderId="19" xfId="2" applyFont="1" applyBorder="1"/>
    <xf numFmtId="0" fontId="0" fillId="0" borderId="22" xfId="0" applyBorder="1"/>
    <xf numFmtId="0" fontId="0" fillId="0" borderId="24" xfId="0" applyBorder="1"/>
    <xf numFmtId="0" fontId="0" fillId="0" borderId="15" xfId="0" applyBorder="1" applyAlignment="1">
      <alignment horizontal="right" vertical="center"/>
    </xf>
    <xf numFmtId="0" fontId="0" fillId="0" borderId="13" xfId="0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44" fontId="3" fillId="0" borderId="1" xfId="2" applyFont="1" applyBorder="1" applyAlignment="1">
      <alignment horizontal="center" vertical="center"/>
    </xf>
    <xf numFmtId="44" fontId="0" fillId="0" borderId="1" xfId="2" applyFont="1" applyBorder="1" applyAlignment="1">
      <alignment horizontal="center" vertical="center"/>
    </xf>
    <xf numFmtId="0" fontId="4" fillId="0" borderId="15" xfId="0" applyFont="1" applyBorder="1" applyAlignment="1">
      <alignment vertical="center"/>
    </xf>
    <xf numFmtId="0" fontId="4" fillId="2" borderId="12" xfId="0" applyFont="1" applyFill="1" applyBorder="1" applyAlignment="1">
      <alignment horizontal="center"/>
    </xf>
    <xf numFmtId="0" fontId="0" fillId="0" borderId="28" xfId="0" applyBorder="1" applyAlignment="1">
      <alignment vertical="center"/>
    </xf>
    <xf numFmtId="0" fontId="0" fillId="0" borderId="10" xfId="0" applyBorder="1" applyAlignment="1">
      <alignment horizontal="center" vertical="center"/>
    </xf>
    <xf numFmtId="44" fontId="0" fillId="0" borderId="29" xfId="2" applyFont="1" applyBorder="1" applyAlignment="1">
      <alignment horizontal="center" vertical="center"/>
    </xf>
    <xf numFmtId="0" fontId="0" fillId="0" borderId="30" xfId="0" applyBorder="1"/>
    <xf numFmtId="0" fontId="0" fillId="0" borderId="31" xfId="0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44" fontId="0" fillId="0" borderId="34" xfId="2" applyFont="1" applyBorder="1" applyAlignment="1">
      <alignment horizontal="center" vertical="center"/>
    </xf>
    <xf numFmtId="0" fontId="0" fillId="0" borderId="35" xfId="0" applyBorder="1"/>
    <xf numFmtId="0" fontId="0" fillId="0" borderId="16" xfId="0" applyBorder="1" applyAlignment="1">
      <alignment horizontal="right" vertical="center"/>
    </xf>
    <xf numFmtId="0" fontId="3" fillId="0" borderId="20" xfId="0" applyFont="1" applyBorder="1" applyAlignment="1">
      <alignment horizontal="center" vertical="center"/>
    </xf>
    <xf numFmtId="44" fontId="0" fillId="0" borderId="21" xfId="2" applyFont="1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4" xfId="0" applyBorder="1" applyAlignment="1">
      <alignment horizontal="center" vertical="center"/>
    </xf>
    <xf numFmtId="44" fontId="0" fillId="0" borderId="11" xfId="2" applyFont="1" applyBorder="1" applyAlignment="1">
      <alignment horizontal="center" vertical="center"/>
    </xf>
    <xf numFmtId="0" fontId="0" fillId="0" borderId="36" xfId="0" applyBorder="1"/>
    <xf numFmtId="0" fontId="0" fillId="0" borderId="35" xfId="0" applyBorder="1" applyAlignment="1">
      <alignment wrapText="1"/>
    </xf>
    <xf numFmtId="0" fontId="0" fillId="0" borderId="20" xfId="0" applyBorder="1" applyAlignment="1">
      <alignment horizontal="center" vertical="center"/>
    </xf>
    <xf numFmtId="44" fontId="0" fillId="0" borderId="1" xfId="2" applyFont="1" applyBorder="1" applyAlignment="1">
      <alignment horizontal="center" vertical="center" wrapText="1"/>
    </xf>
    <xf numFmtId="0" fontId="0" fillId="0" borderId="15" xfId="0" applyBorder="1" applyAlignment="1">
      <alignment horizontal="righ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5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6" xfId="0" applyBorder="1" applyAlignment="1">
      <alignment wrapText="1"/>
    </xf>
    <xf numFmtId="0" fontId="0" fillId="0" borderId="20" xfId="0" applyBorder="1" applyAlignment="1">
      <alignment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4" fillId="0" borderId="32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44" fontId="0" fillId="0" borderId="34" xfId="2" applyFont="1" applyBorder="1" applyAlignment="1">
      <alignment horizontal="center" vertical="center" wrapText="1"/>
    </xf>
    <xf numFmtId="0" fontId="3" fillId="0" borderId="19" xfId="0" applyFont="1" applyBorder="1" applyAlignment="1">
      <alignment horizontal="left" vertical="center" wrapText="1"/>
    </xf>
    <xf numFmtId="0" fontId="3" fillId="0" borderId="19" xfId="0" applyFont="1" applyBorder="1" applyAlignment="1">
      <alignment vertical="center" wrapText="1"/>
    </xf>
    <xf numFmtId="8" fontId="0" fillId="0" borderId="1" xfId="2" applyNumberFormat="1" applyFont="1" applyBorder="1" applyAlignment="1">
      <alignment horizontal="center" vertical="center"/>
    </xf>
    <xf numFmtId="44" fontId="0" fillId="0" borderId="0" xfId="0" applyNumberFormat="1"/>
    <xf numFmtId="0" fontId="2" fillId="0" borderId="0" xfId="3"/>
    <xf numFmtId="44" fontId="0" fillId="0" borderId="1" xfId="4" applyFont="1" applyBorder="1" applyAlignment="1">
      <alignment horizontal="center" vertical="center" wrapText="1"/>
    </xf>
    <xf numFmtId="0" fontId="3" fillId="0" borderId="13" xfId="3" applyFont="1" applyBorder="1" applyAlignment="1">
      <alignment horizontal="center" vertical="center" wrapText="1"/>
    </xf>
    <xf numFmtId="0" fontId="2" fillId="0" borderId="15" xfId="3" applyBorder="1" applyAlignment="1">
      <alignment horizontal="right" vertical="center" wrapText="1"/>
    </xf>
    <xf numFmtId="44" fontId="0" fillId="0" borderId="1" xfId="4" applyFont="1" applyBorder="1" applyAlignment="1">
      <alignment horizontal="center" vertical="center"/>
    </xf>
    <xf numFmtId="0" fontId="3" fillId="0" borderId="13" xfId="3" applyFont="1" applyBorder="1" applyAlignment="1">
      <alignment horizontal="center" vertical="center"/>
    </xf>
    <xf numFmtId="0" fontId="2" fillId="0" borderId="15" xfId="3" applyBorder="1" applyAlignment="1">
      <alignment horizontal="right" vertical="center"/>
    </xf>
    <xf numFmtId="44" fontId="3" fillId="0" borderId="1" xfId="4" applyFont="1" applyBorder="1" applyAlignment="1">
      <alignment horizontal="center" vertical="center"/>
    </xf>
    <xf numFmtId="0" fontId="4" fillId="0" borderId="15" xfId="3" applyFont="1" applyBorder="1" applyAlignment="1">
      <alignment vertical="center"/>
    </xf>
    <xf numFmtId="0" fontId="2" fillId="0" borderId="1" xfId="3" applyBorder="1" applyAlignment="1">
      <alignment horizontal="center" vertical="center"/>
    </xf>
    <xf numFmtId="0" fontId="2" fillId="0" borderId="13" xfId="3" applyBorder="1" applyAlignment="1">
      <alignment horizontal="center" vertical="center"/>
    </xf>
    <xf numFmtId="0" fontId="2" fillId="0" borderId="15" xfId="3" applyBorder="1" applyAlignment="1">
      <alignment vertical="center"/>
    </xf>
    <xf numFmtId="0" fontId="3" fillId="0" borderId="2" xfId="3" applyFont="1" applyFill="1" applyBorder="1" applyAlignment="1">
      <alignment horizontal="center" wrapText="1"/>
    </xf>
    <xf numFmtId="0" fontId="2" fillId="0" borderId="0" xfId="3" applyBorder="1"/>
    <xf numFmtId="0" fontId="2" fillId="0" borderId="14" xfId="3" applyBorder="1"/>
    <xf numFmtId="0" fontId="4" fillId="2" borderId="12" xfId="3" applyFont="1" applyFill="1" applyBorder="1" applyAlignment="1">
      <alignment horizontal="center"/>
    </xf>
    <xf numFmtId="44" fontId="5" fillId="0" borderId="1" xfId="2" applyFont="1" applyBorder="1" applyAlignment="1">
      <alignment horizontal="center" vertical="center" wrapText="1"/>
    </xf>
    <xf numFmtId="44" fontId="3" fillId="0" borderId="1" xfId="2" applyFont="1" applyBorder="1" applyAlignment="1">
      <alignment horizontal="center" vertical="center" wrapText="1"/>
    </xf>
    <xf numFmtId="0" fontId="3" fillId="0" borderId="35" xfId="0" applyFont="1" applyBorder="1" applyAlignment="1">
      <alignment vertical="center" wrapText="1"/>
    </xf>
    <xf numFmtId="0" fontId="0" fillId="0" borderId="29" xfId="0" applyBorder="1"/>
    <xf numFmtId="0" fontId="4" fillId="0" borderId="37" xfId="0" applyFont="1" applyBorder="1"/>
    <xf numFmtId="44" fontId="5" fillId="0" borderId="34" xfId="2" applyFont="1" applyBorder="1" applyAlignment="1">
      <alignment horizontal="center" vertical="center" wrapText="1"/>
    </xf>
    <xf numFmtId="0" fontId="3" fillId="0" borderId="35" xfId="0" applyFont="1" applyBorder="1" applyAlignment="1">
      <alignment wrapText="1"/>
    </xf>
    <xf numFmtId="0" fontId="0" fillId="0" borderId="38" xfId="0" applyBorder="1" applyAlignment="1">
      <alignment vertical="center"/>
    </xf>
    <xf numFmtId="0" fontId="4" fillId="0" borderId="38" xfId="0" applyFont="1" applyBorder="1" applyAlignment="1">
      <alignment vertical="center"/>
    </xf>
    <xf numFmtId="0" fontId="5" fillId="0" borderId="38" xfId="0" applyFont="1" applyBorder="1" applyAlignment="1">
      <alignment vertical="center"/>
    </xf>
    <xf numFmtId="0" fontId="0" fillId="0" borderId="38" xfId="1" applyNumberFormat="1" applyFont="1" applyBorder="1" applyAlignment="1">
      <alignment horizontal="left" vertical="center"/>
    </xf>
    <xf numFmtId="0" fontId="0" fillId="0" borderId="38" xfId="0" applyBorder="1" applyAlignment="1">
      <alignment horizontal="left" vertical="center"/>
    </xf>
    <xf numFmtId="0" fontId="0" fillId="0" borderId="38" xfId="0" applyFill="1" applyBorder="1" applyAlignment="1">
      <alignment vertical="center"/>
    </xf>
    <xf numFmtId="0" fontId="0" fillId="0" borderId="39" xfId="0" applyBorder="1" applyAlignment="1">
      <alignment vertical="center"/>
    </xf>
    <xf numFmtId="0" fontId="5" fillId="0" borderId="21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/>
    </xf>
    <xf numFmtId="0" fontId="4" fillId="0" borderId="19" xfId="0" applyFont="1" applyBorder="1" applyAlignment="1">
      <alignment wrapText="1"/>
    </xf>
    <xf numFmtId="0" fontId="4" fillId="2" borderId="18" xfId="0" applyFont="1" applyFill="1" applyBorder="1" applyAlignment="1">
      <alignment horizontal="center"/>
    </xf>
    <xf numFmtId="0" fontId="2" fillId="0" borderId="1" xfId="3" applyBorder="1" applyAlignment="1">
      <alignment horizontal="right" vertical="center"/>
    </xf>
    <xf numFmtId="0" fontId="3" fillId="0" borderId="1" xfId="3" applyFont="1" applyBorder="1" applyAlignment="1">
      <alignment horizontal="center" vertical="center"/>
    </xf>
    <xf numFmtId="0" fontId="4" fillId="2" borderId="41" xfId="0" applyFont="1" applyFill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42" xfId="0" applyBorder="1"/>
    <xf numFmtId="0" fontId="0" fillId="0" borderId="43" xfId="0" applyBorder="1"/>
    <xf numFmtId="0" fontId="5" fillId="0" borderId="43" xfId="0" applyFont="1" applyFill="1" applyBorder="1" applyAlignment="1">
      <alignment horizontal="center" wrapText="1"/>
    </xf>
    <xf numFmtId="0" fontId="0" fillId="0" borderId="44" xfId="0" applyBorder="1"/>
    <xf numFmtId="0" fontId="0" fillId="0" borderId="19" xfId="0" applyBorder="1" applyAlignment="1">
      <alignment vertical="center" wrapText="1"/>
    </xf>
    <xf numFmtId="0" fontId="4" fillId="0" borderId="19" xfId="0" applyFont="1" applyBorder="1" applyAlignment="1">
      <alignment vertical="center" wrapText="1"/>
    </xf>
    <xf numFmtId="0" fontId="0" fillId="0" borderId="19" xfId="0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13" xfId="0" applyFill="1" applyBorder="1" applyAlignment="1">
      <alignment horizontal="center" vertical="center" wrapText="1"/>
    </xf>
    <xf numFmtId="44" fontId="3" fillId="0" borderId="1" xfId="2" applyNumberFormat="1" applyFont="1" applyBorder="1" applyAlignment="1">
      <alignment horizontal="center" vertical="center"/>
    </xf>
    <xf numFmtId="0" fontId="0" fillId="0" borderId="15" xfId="0" applyFill="1" applyBorder="1" applyAlignment="1">
      <alignment horizontal="right" vertical="center"/>
    </xf>
    <xf numFmtId="0" fontId="3" fillId="0" borderId="13" xfId="0" applyFont="1" applyFill="1" applyBorder="1" applyAlignment="1">
      <alignment horizontal="center" vertical="center"/>
    </xf>
    <xf numFmtId="0" fontId="0" fillId="0" borderId="11" xfId="0" applyBorder="1"/>
    <xf numFmtId="0" fontId="5" fillId="0" borderId="11" xfId="0" applyFont="1" applyFill="1" applyBorder="1" applyAlignment="1">
      <alignment horizontal="center" wrapText="1"/>
    </xf>
    <xf numFmtId="0" fontId="5" fillId="0" borderId="43" xfId="0" applyFont="1" applyBorder="1" applyAlignment="1">
      <alignment horizontal="center" vertical="center"/>
    </xf>
    <xf numFmtId="0" fontId="11" fillId="2" borderId="40" xfId="0" applyFont="1" applyFill="1" applyBorder="1" applyAlignment="1">
      <alignment horizontal="center" vertical="center"/>
    </xf>
    <xf numFmtId="0" fontId="6" fillId="0" borderId="3" xfId="0" applyFont="1" applyBorder="1" applyAlignment="1"/>
    <xf numFmtId="0" fontId="0" fillId="0" borderId="0" xfId="0" applyAlignment="1"/>
    <xf numFmtId="0" fontId="0" fillId="0" borderId="4" xfId="0" applyBorder="1" applyAlignment="1"/>
    <xf numFmtId="0" fontId="6" fillId="0" borderId="5" xfId="0" applyFont="1" applyBorder="1" applyAlignment="1"/>
    <xf numFmtId="0" fontId="0" fillId="0" borderId="6" xfId="0" applyBorder="1" applyAlignment="1"/>
    <xf numFmtId="0" fontId="0" fillId="0" borderId="7" xfId="0" applyBorder="1" applyAlignment="1"/>
    <xf numFmtId="0" fontId="4" fillId="2" borderId="25" xfId="0" applyFont="1" applyFill="1" applyBorder="1" applyAlignment="1">
      <alignment horizontal="center"/>
    </xf>
    <xf numFmtId="0" fontId="4" fillId="2" borderId="26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6" fillId="0" borderId="8" xfId="0" applyFont="1" applyBorder="1" applyAlignment="1"/>
    <xf numFmtId="0" fontId="0" fillId="0" borderId="9" xfId="0" applyBorder="1" applyAlignment="1"/>
    <xf numFmtId="0" fontId="0" fillId="0" borderId="10" xfId="0" applyBorder="1" applyAlignment="1"/>
    <xf numFmtId="0" fontId="7" fillId="0" borderId="6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/>
    </xf>
    <xf numFmtId="0" fontId="4" fillId="2" borderId="18" xfId="0" applyFont="1" applyFill="1" applyBorder="1" applyAlignment="1">
      <alignment horizontal="center"/>
    </xf>
    <xf numFmtId="0" fontId="10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0" fillId="2" borderId="27" xfId="0" applyFont="1" applyFill="1" applyBorder="1" applyAlignment="1">
      <alignment horizontal="center" vertical="center"/>
    </xf>
    <xf numFmtId="0" fontId="11" fillId="2" borderId="17" xfId="3" applyFont="1" applyFill="1" applyBorder="1" applyAlignment="1">
      <alignment horizontal="center"/>
    </xf>
    <xf numFmtId="0" fontId="11" fillId="2" borderId="23" xfId="3" applyFont="1" applyFill="1" applyBorder="1" applyAlignment="1">
      <alignment horizontal="center"/>
    </xf>
    <xf numFmtId="0" fontId="4" fillId="2" borderId="25" xfId="3" applyFont="1" applyFill="1" applyBorder="1" applyAlignment="1">
      <alignment horizontal="center"/>
    </xf>
    <xf numFmtId="0" fontId="4" fillId="2" borderId="26" xfId="3" applyFont="1" applyFill="1" applyBorder="1" applyAlignment="1">
      <alignment horizontal="center"/>
    </xf>
    <xf numFmtId="0" fontId="4" fillId="2" borderId="27" xfId="3" applyFont="1" applyFill="1" applyBorder="1" applyAlignment="1">
      <alignment horizontal="center"/>
    </xf>
    <xf numFmtId="0" fontId="3" fillId="0" borderId="14" xfId="0" applyFont="1" applyFill="1" applyBorder="1" applyAlignment="1">
      <alignment horizontal="right" vertical="center" wrapText="1"/>
    </xf>
    <xf numFmtId="0" fontId="4" fillId="0" borderId="0" xfId="3" applyFont="1" applyBorder="1" applyAlignment="1">
      <alignment horizontal="center" vertical="center"/>
    </xf>
    <xf numFmtId="44" fontId="0" fillId="0" borderId="0" xfId="4" applyFont="1" applyBorder="1" applyAlignment="1">
      <alignment horizontal="center" vertical="center"/>
    </xf>
    <xf numFmtId="0" fontId="1" fillId="0" borderId="15" xfId="3" applyFont="1" applyBorder="1" applyAlignment="1">
      <alignment horizontal="right" vertical="center"/>
    </xf>
    <xf numFmtId="0" fontId="2" fillId="0" borderId="0" xfId="3" applyBorder="1" applyAlignment="1">
      <alignment horizontal="right" vertical="center" wrapText="1"/>
    </xf>
    <xf numFmtId="0" fontId="3" fillId="0" borderId="0" xfId="3" applyFont="1" applyBorder="1" applyAlignment="1">
      <alignment horizontal="center" vertical="center" wrapText="1"/>
    </xf>
    <xf numFmtId="44" fontId="0" fillId="0" borderId="0" xfId="4" applyFont="1" applyBorder="1" applyAlignment="1">
      <alignment horizontal="center" vertical="center" wrapText="1"/>
    </xf>
  </cellXfs>
  <cellStyles count="5">
    <cellStyle name="Comma" xfId="1" builtinId="3"/>
    <cellStyle name="Currency" xfId="2" builtinId="4"/>
    <cellStyle name="Currency 2" xfId="4" xr:uid="{00000000-0005-0000-0000-000002000000}"/>
    <cellStyle name="Normal" xfId="0" builtinId="0"/>
    <cellStyle name="Normal 2" xfId="3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4.JPG"/><Relationship Id="rId7" Type="http://schemas.openxmlformats.org/officeDocument/2006/relationships/image" Target="../media/image8.png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0.png"/><Relationship Id="rId4" Type="http://schemas.openxmlformats.org/officeDocument/2006/relationships/image" Target="../media/image5.JP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234950</xdr:colOff>
      <xdr:row>0</xdr:row>
      <xdr:rowOff>108754</xdr:rowOff>
    </xdr:from>
    <xdr:to>
      <xdr:col>0</xdr:col>
      <xdr:colOff>3086100</xdr:colOff>
      <xdr:row>0</xdr:row>
      <xdr:rowOff>1695894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333" b="29000"/>
        <a:stretch/>
      </xdr:blipFill>
      <xdr:spPr>
        <a:xfrm>
          <a:off x="234950" y="108754"/>
          <a:ext cx="2851150" cy="15871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196850</xdr:colOff>
      <xdr:row>0</xdr:row>
      <xdr:rowOff>63500</xdr:rowOff>
    </xdr:from>
    <xdr:to>
      <xdr:col>0</xdr:col>
      <xdr:colOff>3048000</xdr:colOff>
      <xdr:row>0</xdr:row>
      <xdr:rowOff>1650640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333" b="29000"/>
        <a:stretch/>
      </xdr:blipFill>
      <xdr:spPr>
        <a:xfrm>
          <a:off x="196850" y="63500"/>
          <a:ext cx="2851150" cy="15871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253</xdr:row>
      <xdr:rowOff>49593</xdr:rowOff>
    </xdr:from>
    <xdr:ext cx="8511117" cy="475826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957950"/>
          <a:ext cx="8511117" cy="475826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410</xdr:row>
      <xdr:rowOff>92850</xdr:rowOff>
    </xdr:from>
    <xdr:ext cx="7133166" cy="1196053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794950"/>
          <a:ext cx="7133166" cy="11960531"/>
        </a:xfrm>
        <a:prstGeom prst="rect">
          <a:avLst/>
        </a:prstGeom>
      </xdr:spPr>
    </xdr:pic>
    <xdr:clientData/>
  </xdr:oneCellAnchor>
  <xdr:oneCellAnchor>
    <xdr:from>
      <xdr:col>5</xdr:col>
      <xdr:colOff>25400</xdr:colOff>
      <xdr:row>410</xdr:row>
      <xdr:rowOff>45998</xdr:rowOff>
    </xdr:from>
    <xdr:ext cx="15454680" cy="9648335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3400" y="105748098"/>
          <a:ext cx="15454680" cy="9648335"/>
        </a:xfrm>
        <a:prstGeom prst="rect">
          <a:avLst/>
        </a:prstGeom>
      </xdr:spPr>
    </xdr:pic>
    <xdr:clientData/>
  </xdr:oneCellAnchor>
  <xdr:oneCellAnchor>
    <xdr:from>
      <xdr:col>5</xdr:col>
      <xdr:colOff>1383166</xdr:colOff>
      <xdr:row>252</xdr:row>
      <xdr:rowOff>166084</xdr:rowOff>
    </xdr:from>
    <xdr:ext cx="9640538" cy="4691665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0523" y="46893013"/>
          <a:ext cx="9640538" cy="4691665"/>
        </a:xfrm>
        <a:prstGeom prst="rect">
          <a:avLst/>
        </a:prstGeom>
      </xdr:spPr>
    </xdr:pic>
    <xdr:clientData/>
  </xdr:oneCellAnchor>
  <xdr:twoCellAnchor>
    <xdr:from>
      <xdr:col>5</xdr:col>
      <xdr:colOff>889000</xdr:colOff>
      <xdr:row>13</xdr:row>
      <xdr:rowOff>76200</xdr:rowOff>
    </xdr:from>
    <xdr:to>
      <xdr:col>6</xdr:col>
      <xdr:colOff>241300</xdr:colOff>
      <xdr:row>15</xdr:row>
      <xdr:rowOff>114300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3657600" y="2470150"/>
          <a:ext cx="241300" cy="4064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0</xdr:col>
      <xdr:colOff>93436</xdr:colOff>
      <xdr:row>118</xdr:row>
      <xdr:rowOff>14514</xdr:rowOff>
    </xdr:from>
    <xdr:ext cx="10092267" cy="5146082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36" y="22430014"/>
          <a:ext cx="10092267" cy="51460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148</xdr:row>
      <xdr:rowOff>39914</xdr:rowOff>
    </xdr:from>
    <xdr:ext cx="10022417" cy="4967854"/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7898271"/>
          <a:ext cx="10022417" cy="496785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197</xdr:row>
      <xdr:rowOff>45358</xdr:rowOff>
    </xdr:from>
    <xdr:ext cx="25855048" cy="9689919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6793715"/>
          <a:ext cx="25855048" cy="9689919"/>
        </a:xfrm>
        <a:prstGeom prst="rect">
          <a:avLst/>
        </a:prstGeom>
      </xdr:spPr>
    </xdr:pic>
    <xdr:clientData/>
  </xdr:oneCellAnchor>
  <xdr:twoCellAnchor>
    <xdr:from>
      <xdr:col>1</xdr:col>
      <xdr:colOff>772583</xdr:colOff>
      <xdr:row>401</xdr:row>
      <xdr:rowOff>31750</xdr:rowOff>
    </xdr:from>
    <xdr:to>
      <xdr:col>7</xdr:col>
      <xdr:colOff>317500</xdr:colOff>
      <xdr:row>402</xdr:row>
      <xdr:rowOff>158750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1217083" y="97447100"/>
          <a:ext cx="3367617" cy="311150"/>
        </a:xfrm>
        <a:prstGeom prst="rect">
          <a:avLst/>
        </a:prstGeom>
        <a:noFill/>
        <a:ln w="381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194027</xdr:colOff>
      <xdr:row>0</xdr:row>
      <xdr:rowOff>35279</xdr:rowOff>
    </xdr:from>
    <xdr:to>
      <xdr:col>0</xdr:col>
      <xdr:colOff>1482617</xdr:colOff>
      <xdr:row>0</xdr:row>
      <xdr:rowOff>752594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333" b="29000"/>
        <a:stretch/>
      </xdr:blipFill>
      <xdr:spPr>
        <a:xfrm>
          <a:off x="194027" y="35279"/>
          <a:ext cx="1288590" cy="7173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172358</xdr:rowOff>
    </xdr:from>
    <xdr:to>
      <xdr:col>14</xdr:col>
      <xdr:colOff>161928</xdr:colOff>
      <xdr:row>197</xdr:row>
      <xdr:rowOff>49024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EB8B61B-D62E-421E-8A1E-A687EE94D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3473572"/>
          <a:ext cx="14485714" cy="33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21</xdr:col>
      <xdr:colOff>412190</xdr:colOff>
      <xdr:row>105</xdr:row>
      <xdr:rowOff>19047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FFE9371-A4CF-4AB4-924D-763FA615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914071"/>
          <a:ext cx="18990476" cy="18161905"/>
        </a:xfrm>
        <a:prstGeom prst="rect">
          <a:avLst/>
        </a:prstGeom>
      </xdr:spPr>
    </xdr:pic>
    <xdr:clientData/>
  </xdr:twoCellAnchor>
  <xdr:twoCellAnchor>
    <xdr:from>
      <xdr:col>1</xdr:col>
      <xdr:colOff>1478643</xdr:colOff>
      <xdr:row>130</xdr:row>
      <xdr:rowOff>63500</xdr:rowOff>
    </xdr:from>
    <xdr:to>
      <xdr:col>2</xdr:col>
      <xdr:colOff>417286</xdr:colOff>
      <xdr:row>131</xdr:row>
      <xdr:rowOff>45358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30952C4A-7FD2-4968-9AAC-2703FAC4F5FD}"/>
            </a:ext>
          </a:extLst>
        </xdr:cNvPr>
        <xdr:cNvSpPr/>
      </xdr:nvSpPr>
      <xdr:spPr>
        <a:xfrm>
          <a:off x="4626429" y="24656143"/>
          <a:ext cx="598714" cy="163286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66"/>
  <sheetViews>
    <sheetView tabSelected="1" zoomScale="150" zoomScaleNormal="150" workbookViewId="0">
      <pane xSplit="1" ySplit="3" topLeftCell="F132" activePane="bottomRight" state="frozen"/>
      <selection pane="topRight" activeCell="B1" sqref="B1"/>
      <selection pane="bottomLeft" activeCell="A3" sqref="A3"/>
      <selection pane="bottomRight" activeCell="S112" sqref="S112"/>
    </sheetView>
  </sheetViews>
  <sheetFormatPr defaultRowHeight="12.5" x14ac:dyDescent="0.25"/>
  <cols>
    <col min="1" max="1" width="46.81640625" customWidth="1"/>
    <col min="2" max="2" width="33.81640625" customWidth="1"/>
    <col min="3" max="7" width="16.7265625" customWidth="1"/>
    <col min="8" max="8" width="37.453125" customWidth="1"/>
  </cols>
  <sheetData>
    <row r="1" spans="1:8" ht="138.65" customHeight="1" thickBot="1" x14ac:dyDescent="0.3">
      <c r="A1" s="109" t="s">
        <v>166</v>
      </c>
      <c r="B1" s="109"/>
      <c r="C1" s="109"/>
      <c r="D1" s="109"/>
      <c r="E1" s="109"/>
      <c r="F1" s="109"/>
      <c r="G1" s="109"/>
      <c r="H1" s="109"/>
    </row>
    <row r="2" spans="1:8" ht="13.5" thickBot="1" x14ac:dyDescent="0.35">
      <c r="A2" s="20" t="s">
        <v>99</v>
      </c>
      <c r="B2" s="20" t="s">
        <v>61</v>
      </c>
      <c r="C2" s="116" t="s">
        <v>105</v>
      </c>
      <c r="D2" s="117"/>
      <c r="E2" s="117"/>
      <c r="F2" s="117"/>
      <c r="G2" s="118"/>
      <c r="H2" s="89" t="s">
        <v>143</v>
      </c>
    </row>
    <row r="3" spans="1:8" ht="63" thickBot="1" x14ac:dyDescent="0.3">
      <c r="A3" s="106"/>
      <c r="B3" s="106"/>
      <c r="C3" s="107" t="s">
        <v>100</v>
      </c>
      <c r="D3" s="107" t="s">
        <v>101</v>
      </c>
      <c r="E3" s="107" t="s">
        <v>121</v>
      </c>
      <c r="F3" s="107" t="s">
        <v>122</v>
      </c>
      <c r="G3" s="107" t="s">
        <v>118</v>
      </c>
      <c r="H3" s="75"/>
    </row>
    <row r="4" spans="1:8" ht="13" thickBot="1" x14ac:dyDescent="0.3">
      <c r="A4" s="94"/>
      <c r="B4" s="108"/>
      <c r="C4" s="108"/>
      <c r="D4" s="108"/>
      <c r="E4" s="108"/>
      <c r="F4" s="108"/>
      <c r="G4" s="108"/>
      <c r="H4" s="97"/>
    </row>
    <row r="5" spans="1:8" ht="50.5" x14ac:dyDescent="0.3">
      <c r="A5" s="76" t="s">
        <v>125</v>
      </c>
      <c r="B5" s="77" t="str">
        <f>Supporting_Calculations!B5</f>
        <v>SkI-Doo Renegade Sport</v>
      </c>
      <c r="C5" s="77">
        <f>Supporting_Calculations!C5</f>
        <v>0</v>
      </c>
      <c r="D5" s="77">
        <f>Supporting_Calculations!D5</f>
        <v>0</v>
      </c>
      <c r="E5" s="77">
        <f>Supporting_Calculations!E5</f>
        <v>0</v>
      </c>
      <c r="F5" s="77">
        <f>Supporting_Calculations!F5</f>
        <v>0</v>
      </c>
      <c r="G5" s="77">
        <f>Supporting_Calculations!G5</f>
        <v>9888.99</v>
      </c>
      <c r="H5" s="78" t="s">
        <v>162</v>
      </c>
    </row>
    <row r="6" spans="1:8" x14ac:dyDescent="0.25">
      <c r="A6" s="79"/>
      <c r="B6" s="72"/>
      <c r="C6" s="72"/>
      <c r="D6" s="72"/>
      <c r="E6" s="72"/>
      <c r="F6" s="72"/>
      <c r="G6" s="72"/>
      <c r="H6" s="10"/>
    </row>
    <row r="7" spans="1:8" ht="13" x14ac:dyDescent="0.25">
      <c r="A7" s="80" t="s">
        <v>106</v>
      </c>
      <c r="B7" s="72"/>
      <c r="C7" s="72"/>
      <c r="D7" s="72"/>
      <c r="E7" s="72"/>
      <c r="F7" s="72"/>
      <c r="G7" s="72"/>
      <c r="H7" s="10"/>
    </row>
    <row r="8" spans="1:8" x14ac:dyDescent="0.25">
      <c r="A8" s="79" t="s">
        <v>62</v>
      </c>
      <c r="B8" s="72" t="str">
        <f>Supporting_Calculations!B8</f>
        <v>Stock</v>
      </c>
      <c r="C8" s="72">
        <f>Supporting_Calculations!C8</f>
        <v>0</v>
      </c>
      <c r="D8" s="72">
        <f>Supporting_Calculations!D8</f>
        <v>0</v>
      </c>
      <c r="E8" s="72">
        <f>Supporting_Calculations!E8</f>
        <v>0</v>
      </c>
      <c r="F8" s="72">
        <f>Supporting_Calculations!F8</f>
        <v>0</v>
      </c>
      <c r="G8" s="72">
        <f>Supporting_Calculations!G8</f>
        <v>0</v>
      </c>
      <c r="H8" s="10"/>
    </row>
    <row r="9" spans="1:8" x14ac:dyDescent="0.25">
      <c r="A9" s="79" t="s">
        <v>63</v>
      </c>
      <c r="B9" s="72" t="str">
        <f>Supporting_Calculations!B9</f>
        <v>N/A</v>
      </c>
      <c r="C9" s="72">
        <f>Supporting_Calculations!C9</f>
        <v>0</v>
      </c>
      <c r="D9" s="72">
        <f>Supporting_Calculations!D9</f>
        <v>0</v>
      </c>
      <c r="E9" s="72">
        <f>Supporting_Calculations!E9</f>
        <v>0</v>
      </c>
      <c r="F9" s="72">
        <f>Supporting_Calculations!F9</f>
        <v>0</v>
      </c>
      <c r="G9" s="72">
        <f>Supporting_Calculations!G9</f>
        <v>0</v>
      </c>
      <c r="H9" s="10"/>
    </row>
    <row r="10" spans="1:8" x14ac:dyDescent="0.25">
      <c r="A10" s="79" t="s">
        <v>64</v>
      </c>
      <c r="B10" s="72" t="str">
        <f>Supporting_Calculations!B10</f>
        <v>N/A</v>
      </c>
      <c r="C10" s="72">
        <f>Supporting_Calculations!C10</f>
        <v>0</v>
      </c>
      <c r="D10" s="72">
        <f>Supporting_Calculations!D10</f>
        <v>0</v>
      </c>
      <c r="E10" s="72">
        <f>Supporting_Calculations!E10</f>
        <v>0</v>
      </c>
      <c r="F10" s="72">
        <f>Supporting_Calculations!F10</f>
        <v>0</v>
      </c>
      <c r="G10" s="72">
        <f>Supporting_Calculations!G10</f>
        <v>0</v>
      </c>
      <c r="H10" s="10"/>
    </row>
    <row r="11" spans="1:8" x14ac:dyDescent="0.25">
      <c r="A11" s="79" t="s">
        <v>65</v>
      </c>
      <c r="B11" s="72" t="str">
        <f>Supporting_Calculations!B11</f>
        <v>N/A</v>
      </c>
      <c r="C11" s="72">
        <f>Supporting_Calculations!C11</f>
        <v>0</v>
      </c>
      <c r="D11" s="72">
        <f>Supporting_Calculations!D11</f>
        <v>0</v>
      </c>
      <c r="E11" s="72">
        <f>Supporting_Calculations!E11</f>
        <v>0</v>
      </c>
      <c r="F11" s="72">
        <f>Supporting_Calculations!F11</f>
        <v>0</v>
      </c>
      <c r="G11" s="72">
        <f>Supporting_Calculations!G11</f>
        <v>0</v>
      </c>
      <c r="H11" s="10"/>
    </row>
    <row r="12" spans="1:8" ht="25.5" x14ac:dyDescent="0.25">
      <c r="A12" s="79" t="s">
        <v>66</v>
      </c>
      <c r="B12" s="72" t="str">
        <f>Supporting_Calculations!B12</f>
        <v>For Research Only</v>
      </c>
      <c r="C12" s="72">
        <f>Supporting_Calculations!C12</f>
        <v>0</v>
      </c>
      <c r="D12" s="72">
        <f>Supporting_Calculations!D12</f>
        <v>0</v>
      </c>
      <c r="E12" s="72">
        <f>Supporting_Calculations!E12</f>
        <v>0</v>
      </c>
      <c r="F12" s="72">
        <f>Supporting_Calculations!F12</f>
        <v>0</v>
      </c>
      <c r="G12" s="72">
        <f>Supporting_Calculations!G12</f>
        <v>0</v>
      </c>
      <c r="H12" s="9" t="s">
        <v>152</v>
      </c>
    </row>
    <row r="13" spans="1:8" x14ac:dyDescent="0.25">
      <c r="A13" s="79" t="s">
        <v>67</v>
      </c>
      <c r="B13" s="72" t="str">
        <f>Supporting_Calculations!B13</f>
        <v>Stock</v>
      </c>
      <c r="C13" s="72">
        <f>Supporting_Calculations!C13</f>
        <v>0</v>
      </c>
      <c r="D13" s="72">
        <f>Supporting_Calculations!D13</f>
        <v>0</v>
      </c>
      <c r="E13" s="72">
        <f>Supporting_Calculations!E13</f>
        <v>0</v>
      </c>
      <c r="F13" s="72">
        <f>Supporting_Calculations!F13</f>
        <v>0</v>
      </c>
      <c r="G13" s="72">
        <f>Supporting_Calculations!G13</f>
        <v>0</v>
      </c>
      <c r="H13" s="10"/>
    </row>
    <row r="14" spans="1:8" x14ac:dyDescent="0.25">
      <c r="A14" s="79" t="s">
        <v>88</v>
      </c>
      <c r="B14" s="72" t="str">
        <f>Supporting_Calculations!B14</f>
        <v>N/A</v>
      </c>
      <c r="C14" s="72">
        <f>Supporting_Calculations!C14</f>
        <v>0</v>
      </c>
      <c r="D14" s="72">
        <f>Supporting_Calculations!D14</f>
        <v>0</v>
      </c>
      <c r="E14" s="72">
        <f>Supporting_Calculations!E14</f>
        <v>0</v>
      </c>
      <c r="F14" s="72">
        <f>Supporting_Calculations!F14</f>
        <v>0</v>
      </c>
      <c r="G14" s="72">
        <f>Supporting_Calculations!G14</f>
        <v>0</v>
      </c>
      <c r="H14" s="10"/>
    </row>
    <row r="15" spans="1:8" x14ac:dyDescent="0.25">
      <c r="A15" s="81" t="s">
        <v>20</v>
      </c>
      <c r="B15" s="72" t="str">
        <f>Supporting_Calculations!B15</f>
        <v>Stock</v>
      </c>
      <c r="C15" s="72">
        <f>Supporting_Calculations!C15</f>
        <v>0</v>
      </c>
      <c r="D15" s="72">
        <f>Supporting_Calculations!D15</f>
        <v>0</v>
      </c>
      <c r="E15" s="72">
        <f>Supporting_Calculations!E15</f>
        <v>0</v>
      </c>
      <c r="F15" s="72">
        <f>Supporting_Calculations!F15</f>
        <v>0</v>
      </c>
      <c r="G15" s="72">
        <f>Supporting_Calculations!G15</f>
        <v>0</v>
      </c>
      <c r="H15" s="10"/>
    </row>
    <row r="16" spans="1:8" x14ac:dyDescent="0.25">
      <c r="A16" s="81" t="s">
        <v>117</v>
      </c>
      <c r="B16" s="72" t="str">
        <f>Supporting_Calculations!B16</f>
        <v>N/A</v>
      </c>
      <c r="C16" s="72">
        <f>Supporting_Calculations!C16</f>
        <v>0</v>
      </c>
      <c r="D16" s="72">
        <f>Supporting_Calculations!D16</f>
        <v>0</v>
      </c>
      <c r="E16" s="72">
        <f>Supporting_Calculations!E16</f>
        <v>0</v>
      </c>
      <c r="F16" s="72">
        <f>Supporting_Calculations!F16</f>
        <v>0</v>
      </c>
      <c r="G16" s="72">
        <f>Supporting_Calculations!G16</f>
        <v>0</v>
      </c>
      <c r="H16" s="10"/>
    </row>
    <row r="17" spans="1:8" x14ac:dyDescent="0.25">
      <c r="A17" s="79"/>
      <c r="B17" s="72"/>
      <c r="C17" s="72"/>
      <c r="D17" s="72"/>
      <c r="E17" s="72"/>
      <c r="F17" s="72"/>
      <c r="G17" s="72"/>
      <c r="H17" s="10"/>
    </row>
    <row r="18" spans="1:8" ht="37.5" x14ac:dyDescent="0.25">
      <c r="A18" s="80" t="s">
        <v>52</v>
      </c>
      <c r="B18" s="72">
        <f>Supporting_Calculations!B18</f>
        <v>0</v>
      </c>
      <c r="C18" s="72">
        <f>Supporting_Calculations!C18</f>
        <v>0</v>
      </c>
      <c r="D18" s="72">
        <f>Supporting_Calculations!D18</f>
        <v>0</v>
      </c>
      <c r="E18" s="72">
        <f>Supporting_Calculations!E18</f>
        <v>0</v>
      </c>
      <c r="F18" s="72">
        <f>Supporting_Calculations!F18</f>
        <v>0</v>
      </c>
      <c r="G18" s="72">
        <f>Supporting_Calculations!G18</f>
        <v>0</v>
      </c>
      <c r="H18" s="9" t="s">
        <v>153</v>
      </c>
    </row>
    <row r="19" spans="1:8" x14ac:dyDescent="0.25">
      <c r="A19" s="79" t="s">
        <v>60</v>
      </c>
      <c r="B19" s="72"/>
      <c r="C19" s="72"/>
      <c r="D19" s="72"/>
      <c r="E19" s="72"/>
      <c r="F19" s="72"/>
      <c r="G19" s="72"/>
      <c r="H19" s="10"/>
    </row>
    <row r="20" spans="1:8" x14ac:dyDescent="0.25">
      <c r="A20" s="81" t="s">
        <v>28</v>
      </c>
      <c r="B20" s="72" t="str">
        <f>Supporting_Calculations!B20</f>
        <v>N/A</v>
      </c>
      <c r="C20" s="72">
        <f>Supporting_Calculations!C20</f>
        <v>0</v>
      </c>
      <c r="D20" s="72">
        <f>Supporting_Calculations!D20</f>
        <v>0</v>
      </c>
      <c r="E20" s="72">
        <f>Supporting_Calculations!E20</f>
        <v>0</v>
      </c>
      <c r="F20" s="72">
        <f>Supporting_Calculations!F20</f>
        <v>0</v>
      </c>
      <c r="G20" s="72">
        <f>Supporting_Calculations!G20</f>
        <v>0</v>
      </c>
      <c r="H20" s="10"/>
    </row>
    <row r="21" spans="1:8" x14ac:dyDescent="0.25">
      <c r="A21" s="81" t="s">
        <v>112</v>
      </c>
      <c r="B21" s="73" t="s">
        <v>138</v>
      </c>
      <c r="C21" s="72">
        <f>Supporting_Calculations!C21</f>
        <v>0</v>
      </c>
      <c r="D21" s="72">
        <f>Supporting_Calculations!D21</f>
        <v>0</v>
      </c>
      <c r="E21" s="72">
        <f>Supporting_Calculations!E21</f>
        <v>0</v>
      </c>
      <c r="F21" s="72">
        <f>Supporting_Calculations!F21</f>
        <v>0</v>
      </c>
      <c r="G21" s="72">
        <f>Supporting_Calculations!G21</f>
        <v>0</v>
      </c>
      <c r="H21" s="9"/>
    </row>
    <row r="22" spans="1:8" x14ac:dyDescent="0.25">
      <c r="A22" s="81" t="s">
        <v>113</v>
      </c>
      <c r="B22" s="73" t="s">
        <v>138</v>
      </c>
      <c r="C22" s="72">
        <f>Supporting_Calculations!C22</f>
        <v>0</v>
      </c>
      <c r="D22" s="72">
        <f>Supporting_Calculations!D22</f>
        <v>0</v>
      </c>
      <c r="E22" s="72">
        <f>Supporting_Calculations!E22</f>
        <v>0</v>
      </c>
      <c r="F22" s="72">
        <f>Supporting_Calculations!F22</f>
        <v>0</v>
      </c>
      <c r="G22" s="72">
        <f>Supporting_Calculations!G22</f>
        <v>0</v>
      </c>
      <c r="H22" s="9"/>
    </row>
    <row r="23" spans="1:8" x14ac:dyDescent="0.25">
      <c r="A23" s="81" t="s">
        <v>37</v>
      </c>
      <c r="B23" s="73" t="s">
        <v>138</v>
      </c>
      <c r="C23" s="72">
        <f>Supporting_Calculations!C23</f>
        <v>0</v>
      </c>
      <c r="D23" s="72">
        <f>Supporting_Calculations!D23</f>
        <v>0</v>
      </c>
      <c r="E23" s="72">
        <f>Supporting_Calculations!E23</f>
        <v>0</v>
      </c>
      <c r="F23" s="72">
        <f>Supporting_Calculations!F23</f>
        <v>0</v>
      </c>
      <c r="G23" s="72">
        <f>Supporting_Calculations!G23</f>
        <v>0</v>
      </c>
      <c r="H23" s="9"/>
    </row>
    <row r="24" spans="1:8" x14ac:dyDescent="0.25">
      <c r="A24" s="81" t="s">
        <v>36</v>
      </c>
      <c r="B24" s="72" t="str">
        <f>Supporting_Calculations!B24</f>
        <v>N/A</v>
      </c>
      <c r="C24" s="72">
        <f>Supporting_Calculations!C24</f>
        <v>0</v>
      </c>
      <c r="D24" s="72">
        <f>Supporting_Calculations!D24</f>
        <v>0</v>
      </c>
      <c r="E24" s="72">
        <f>Supporting_Calculations!E24</f>
        <v>0</v>
      </c>
      <c r="F24" s="72">
        <f>Supporting_Calculations!F24</f>
        <v>0</v>
      </c>
      <c r="G24" s="72">
        <f>Supporting_Calculations!G24</f>
        <v>0</v>
      </c>
      <c r="H24" s="10"/>
    </row>
    <row r="25" spans="1:8" x14ac:dyDescent="0.25">
      <c r="A25" s="81" t="s">
        <v>102</v>
      </c>
      <c r="B25" s="72" t="str">
        <f>Supporting_Calculations!B25</f>
        <v>N/A</v>
      </c>
      <c r="C25" s="72">
        <f>Supporting_Calculations!C25</f>
        <v>0</v>
      </c>
      <c r="D25" s="72">
        <f>Supporting_Calculations!D25</f>
        <v>0</v>
      </c>
      <c r="E25" s="72">
        <f>Supporting_Calculations!E25</f>
        <v>0</v>
      </c>
      <c r="F25" s="72">
        <f>Supporting_Calculations!F25</f>
        <v>0</v>
      </c>
      <c r="G25" s="72">
        <f>Supporting_Calculations!G25</f>
        <v>0</v>
      </c>
      <c r="H25" s="10"/>
    </row>
    <row r="26" spans="1:8" x14ac:dyDescent="0.25">
      <c r="A26" s="79" t="s">
        <v>87</v>
      </c>
      <c r="B26" s="72" t="str">
        <f>Supporting_Calculations!B26</f>
        <v>N/A</v>
      </c>
      <c r="C26" s="72">
        <f>Supporting_Calculations!C26</f>
        <v>0</v>
      </c>
      <c r="D26" s="72">
        <f>Supporting_Calculations!D26</f>
        <v>0</v>
      </c>
      <c r="E26" s="72">
        <f>Supporting_Calculations!E26</f>
        <v>0</v>
      </c>
      <c r="F26" s="72">
        <f>Supporting_Calculations!F26</f>
        <v>0</v>
      </c>
      <c r="G26" s="72">
        <f>Supporting_Calculations!G26</f>
        <v>0</v>
      </c>
      <c r="H26" s="10"/>
    </row>
    <row r="27" spans="1:8" x14ac:dyDescent="0.25">
      <c r="A27" s="79" t="s">
        <v>117</v>
      </c>
      <c r="B27" s="72" t="str">
        <f>Supporting_Calculations!B27</f>
        <v>N/A</v>
      </c>
      <c r="C27" s="72">
        <f>Supporting_Calculations!C27</f>
        <v>0</v>
      </c>
      <c r="D27" s="72">
        <f>Supporting_Calculations!D27</f>
        <v>0</v>
      </c>
      <c r="E27" s="72">
        <f>Supporting_Calculations!E27</f>
        <v>0</v>
      </c>
      <c r="F27" s="72">
        <f>Supporting_Calculations!F27</f>
        <v>0</v>
      </c>
      <c r="G27" s="72">
        <f>Supporting_Calculations!G27</f>
        <v>0</v>
      </c>
      <c r="H27" s="10"/>
    </row>
    <row r="28" spans="1:8" x14ac:dyDescent="0.25">
      <c r="A28" s="81"/>
      <c r="B28" s="72"/>
      <c r="C28" s="72">
        <f>Supporting_Calculations!C28</f>
        <v>0</v>
      </c>
      <c r="D28" s="72">
        <f>Supporting_Calculations!D28</f>
        <v>0</v>
      </c>
      <c r="E28" s="72">
        <f>Supporting_Calculations!E28</f>
        <v>0</v>
      </c>
      <c r="F28" s="72">
        <f>Supporting_Calculations!F28</f>
        <v>0</v>
      </c>
      <c r="G28" s="72">
        <f>Supporting_Calculations!G28</f>
        <v>0</v>
      </c>
      <c r="H28" s="10"/>
    </row>
    <row r="29" spans="1:8" ht="13" x14ac:dyDescent="0.25">
      <c r="A29" s="80" t="s">
        <v>7</v>
      </c>
      <c r="B29" s="72"/>
      <c r="C29" s="72"/>
      <c r="D29" s="72"/>
      <c r="E29" s="72"/>
      <c r="F29" s="72"/>
      <c r="G29" s="72"/>
      <c r="H29" s="10"/>
    </row>
    <row r="30" spans="1:8" x14ac:dyDescent="0.25">
      <c r="A30" s="81" t="s">
        <v>59</v>
      </c>
      <c r="B30" s="72" t="str">
        <f>Supporting_Calculations!B30</f>
        <v>N/A</v>
      </c>
      <c r="C30" s="72">
        <f>Supporting_Calculations!C30</f>
        <v>0</v>
      </c>
      <c r="D30" s="72">
        <f>Supporting_Calculations!D30</f>
        <v>0</v>
      </c>
      <c r="E30" s="72">
        <f>Supporting_Calculations!E30</f>
        <v>0</v>
      </c>
      <c r="F30" s="72">
        <f>Supporting_Calculations!F30</f>
        <v>0</v>
      </c>
      <c r="G30" s="72">
        <f>Supporting_Calculations!G30</f>
        <v>0</v>
      </c>
      <c r="H30" s="10"/>
    </row>
    <row r="31" spans="1:8" x14ac:dyDescent="0.25">
      <c r="A31" s="81" t="s">
        <v>39</v>
      </c>
      <c r="B31" s="72" t="str">
        <f>Supporting_Calculations!B31</f>
        <v>N/A</v>
      </c>
      <c r="C31" s="72">
        <f>Supporting_Calculations!C31</f>
        <v>0</v>
      </c>
      <c r="D31" s="72">
        <f>Supporting_Calculations!D31</f>
        <v>0</v>
      </c>
      <c r="E31" s="72">
        <f>Supporting_Calculations!E31</f>
        <v>0</v>
      </c>
      <c r="F31" s="72">
        <f>Supporting_Calculations!F31</f>
        <v>0</v>
      </c>
      <c r="G31" s="72">
        <f>Supporting_Calculations!G31</f>
        <v>0</v>
      </c>
      <c r="H31" s="10"/>
    </row>
    <row r="32" spans="1:8" x14ac:dyDescent="0.25">
      <c r="A32" s="81" t="s">
        <v>114</v>
      </c>
      <c r="B32" s="72" t="str">
        <f>Supporting_Calculations!B32</f>
        <v>N/A</v>
      </c>
      <c r="C32" s="72">
        <f>Supporting_Calculations!C32</f>
        <v>0</v>
      </c>
      <c r="D32" s="72">
        <f>Supporting_Calculations!D32</f>
        <v>0</v>
      </c>
      <c r="E32" s="72">
        <f>Supporting_Calculations!E32</f>
        <v>0</v>
      </c>
      <c r="F32" s="72">
        <f>Supporting_Calculations!F32</f>
        <v>0</v>
      </c>
      <c r="G32" s="72">
        <f>Supporting_Calculations!G32</f>
        <v>0</v>
      </c>
      <c r="H32" s="10"/>
    </row>
    <row r="33" spans="1:8" ht="13" x14ac:dyDescent="0.3">
      <c r="A33" s="81" t="s">
        <v>40</v>
      </c>
      <c r="B33" s="72" t="str">
        <f>Supporting_Calculations!B33</f>
        <v>Stock Equivelent</v>
      </c>
      <c r="C33" s="72">
        <f>Supporting_Calculations!C33</f>
        <v>0</v>
      </c>
      <c r="D33" s="72">
        <f>Supporting_Calculations!D33</f>
        <v>0</v>
      </c>
      <c r="E33" s="72">
        <f>Supporting_Calculations!E33</f>
        <v>0</v>
      </c>
      <c r="F33" s="72">
        <f>Supporting_Calculations!F33</f>
        <v>0</v>
      </c>
      <c r="G33" s="72">
        <f>Supporting_Calculations!G33</f>
        <v>0</v>
      </c>
      <c r="H33" s="88" t="s">
        <v>149</v>
      </c>
    </row>
    <row r="34" spans="1:8" x14ac:dyDescent="0.25">
      <c r="A34" s="81" t="s">
        <v>82</v>
      </c>
      <c r="B34" s="72" t="str">
        <f>Supporting_Calculations!B34</f>
        <v>N/A</v>
      </c>
      <c r="C34" s="72">
        <f>Supporting_Calculations!C34</f>
        <v>0</v>
      </c>
      <c r="D34" s="72">
        <f>Supporting_Calculations!D34</f>
        <v>0</v>
      </c>
      <c r="E34" s="72">
        <f>Supporting_Calculations!E34</f>
        <v>0</v>
      </c>
      <c r="F34" s="72">
        <f>Supporting_Calculations!F34</f>
        <v>0</v>
      </c>
      <c r="G34" s="72">
        <f>Supporting_Calculations!G34</f>
        <v>0</v>
      </c>
      <c r="H34" s="10"/>
    </row>
    <row r="35" spans="1:8" x14ac:dyDescent="0.25">
      <c r="A35" s="81" t="s">
        <v>81</v>
      </c>
      <c r="B35" s="72" t="str">
        <f>Supporting_Calculations!B35</f>
        <v>N/A</v>
      </c>
      <c r="C35" s="72">
        <f>Supporting_Calculations!C35</f>
        <v>0</v>
      </c>
      <c r="D35" s="72">
        <f>Supporting_Calculations!D35</f>
        <v>0</v>
      </c>
      <c r="E35" s="72">
        <f>Supporting_Calculations!E35</f>
        <v>0</v>
      </c>
      <c r="F35" s="72">
        <f>Supporting_Calculations!F35</f>
        <v>0</v>
      </c>
      <c r="G35" s="72">
        <f>Supporting_Calculations!G35</f>
        <v>0</v>
      </c>
      <c r="H35" s="10"/>
    </row>
    <row r="36" spans="1:8" x14ac:dyDescent="0.25">
      <c r="A36" s="81" t="s">
        <v>80</v>
      </c>
      <c r="B36" s="72" t="str">
        <f>Supporting_Calculations!B36</f>
        <v>N/A</v>
      </c>
      <c r="C36" s="72">
        <f>Supporting_Calculations!C36</f>
        <v>0</v>
      </c>
      <c r="D36" s="72">
        <f>Supporting_Calculations!D36</f>
        <v>0</v>
      </c>
      <c r="E36" s="72">
        <f>Supporting_Calculations!E36</f>
        <v>0</v>
      </c>
      <c r="F36" s="72">
        <f>Supporting_Calculations!F36</f>
        <v>0</v>
      </c>
      <c r="G36" s="72">
        <f>Supporting_Calculations!G36</f>
        <v>0</v>
      </c>
      <c r="H36" s="10"/>
    </row>
    <row r="37" spans="1:8" x14ac:dyDescent="0.25">
      <c r="A37" s="79" t="s">
        <v>68</v>
      </c>
      <c r="B37" s="72" t="str">
        <f>Supporting_Calculations!B37</f>
        <v>N/A</v>
      </c>
      <c r="C37" s="72">
        <f>Supporting_Calculations!C37</f>
        <v>0</v>
      </c>
      <c r="D37" s="72">
        <f>Supporting_Calculations!D37</f>
        <v>0</v>
      </c>
      <c r="E37" s="72">
        <f>Supporting_Calculations!E37</f>
        <v>0</v>
      </c>
      <c r="F37" s="72">
        <f>Supporting_Calculations!F37</f>
        <v>0</v>
      </c>
      <c r="G37" s="72">
        <f>Supporting_Calculations!G37</f>
        <v>0</v>
      </c>
      <c r="H37" s="10"/>
    </row>
    <row r="38" spans="1:8" x14ac:dyDescent="0.25">
      <c r="A38" s="79" t="s">
        <v>87</v>
      </c>
      <c r="B38" s="72" t="str">
        <f>Supporting_Calculations!B38</f>
        <v>N/A</v>
      </c>
      <c r="C38" s="72">
        <f>Supporting_Calculations!C38</f>
        <v>0</v>
      </c>
      <c r="D38" s="72">
        <f>Supporting_Calculations!D38</f>
        <v>0</v>
      </c>
      <c r="E38" s="72">
        <f>Supporting_Calculations!E38</f>
        <v>0</v>
      </c>
      <c r="F38" s="72">
        <f>Supporting_Calculations!F38</f>
        <v>0</v>
      </c>
      <c r="G38" s="72">
        <f>Supporting_Calculations!G38</f>
        <v>0</v>
      </c>
      <c r="H38" s="10"/>
    </row>
    <row r="39" spans="1:8" x14ac:dyDescent="0.25">
      <c r="A39" s="79" t="s">
        <v>117</v>
      </c>
      <c r="B39" s="72"/>
      <c r="C39" s="72">
        <f>Supporting_Calculations!C39</f>
        <v>0</v>
      </c>
      <c r="D39" s="72">
        <f>Supporting_Calculations!D39</f>
        <v>0</v>
      </c>
      <c r="E39" s="72">
        <f>Supporting_Calculations!E39</f>
        <v>0</v>
      </c>
      <c r="F39" s="72">
        <f>Supporting_Calculations!F39</f>
        <v>0</v>
      </c>
      <c r="G39" s="72">
        <f>Supporting_Calculations!G39</f>
        <v>0</v>
      </c>
      <c r="H39" s="10"/>
    </row>
    <row r="40" spans="1:8" x14ac:dyDescent="0.25">
      <c r="A40" s="81"/>
      <c r="B40" s="72"/>
      <c r="C40" s="72"/>
      <c r="D40" s="72"/>
      <c r="E40" s="72"/>
      <c r="F40" s="72"/>
      <c r="G40" s="72"/>
      <c r="H40" s="10"/>
    </row>
    <row r="41" spans="1:8" ht="13" x14ac:dyDescent="0.25">
      <c r="A41" s="80" t="s">
        <v>38</v>
      </c>
      <c r="B41" s="72"/>
      <c r="C41" s="72"/>
      <c r="D41" s="72"/>
      <c r="E41" s="72"/>
      <c r="F41" s="72"/>
      <c r="G41" s="72"/>
      <c r="H41" s="10"/>
    </row>
    <row r="42" spans="1:8" ht="13" x14ac:dyDescent="0.3">
      <c r="A42" s="81" t="s">
        <v>79</v>
      </c>
      <c r="B42" s="72" t="str">
        <f>Supporting_Calculations!B42</f>
        <v>Stock / Equivalent</v>
      </c>
      <c r="C42" s="72">
        <f>Supporting_Calculations!C42</f>
        <v>0</v>
      </c>
      <c r="D42" s="72">
        <f>Supporting_Calculations!D42</f>
        <v>0</v>
      </c>
      <c r="E42" s="72">
        <f>Supporting_Calculations!E42</f>
        <v>0</v>
      </c>
      <c r="F42" s="72">
        <f>Supporting_Calculations!F42</f>
        <v>0</v>
      </c>
      <c r="G42" s="72">
        <f>Supporting_Calculations!G42</f>
        <v>0</v>
      </c>
      <c r="H42" s="88" t="s">
        <v>167</v>
      </c>
    </row>
    <row r="43" spans="1:8" x14ac:dyDescent="0.25">
      <c r="A43" s="81" t="s">
        <v>78</v>
      </c>
      <c r="B43" s="72" t="str">
        <f>Supporting_Calculations!B43</f>
        <v>Stock/  Equivalent</v>
      </c>
      <c r="C43" s="72">
        <f>Supporting_Calculations!C43</f>
        <v>0</v>
      </c>
      <c r="D43" s="72">
        <f>Supporting_Calculations!D43</f>
        <v>0</v>
      </c>
      <c r="E43" s="72">
        <f>Supporting_Calculations!E43</f>
        <v>0</v>
      </c>
      <c r="F43" s="72">
        <f>Supporting_Calculations!F43</f>
        <v>0</v>
      </c>
      <c r="G43" s="72">
        <f>Supporting_Calculations!G43</f>
        <v>0</v>
      </c>
      <c r="H43" s="9"/>
    </row>
    <row r="44" spans="1:8" x14ac:dyDescent="0.25">
      <c r="A44" s="81" t="s">
        <v>77</v>
      </c>
      <c r="B44" s="72" t="str">
        <f>Supporting_Calculations!B44</f>
        <v>N/A</v>
      </c>
      <c r="C44" s="72">
        <f>Supporting_Calculations!C44</f>
        <v>0</v>
      </c>
      <c r="D44" s="72">
        <f>Supporting_Calculations!D44</f>
        <v>0</v>
      </c>
      <c r="E44" s="72">
        <f>Supporting_Calculations!E44</f>
        <v>0</v>
      </c>
      <c r="F44" s="72">
        <f>Supporting_Calculations!F44</f>
        <v>0</v>
      </c>
      <c r="G44" s="72">
        <f>Supporting_Calculations!G44</f>
        <v>0</v>
      </c>
      <c r="H44" s="10"/>
    </row>
    <row r="45" spans="1:8" x14ac:dyDescent="0.25">
      <c r="A45" s="81" t="s">
        <v>76</v>
      </c>
      <c r="B45" s="72" t="str">
        <f>Supporting_Calculations!B45</f>
        <v>Stock</v>
      </c>
      <c r="C45" s="72">
        <f>Supporting_Calculations!C45</f>
        <v>0</v>
      </c>
      <c r="D45" s="72">
        <f>Supporting_Calculations!D45</f>
        <v>0</v>
      </c>
      <c r="E45" s="72">
        <f>Supporting_Calculations!E45</f>
        <v>0</v>
      </c>
      <c r="F45" s="72">
        <f>Supporting_Calculations!F45</f>
        <v>0</v>
      </c>
      <c r="G45" s="72">
        <f>Supporting_Calculations!G45</f>
        <v>0</v>
      </c>
      <c r="H45" s="10"/>
    </row>
    <row r="46" spans="1:8" x14ac:dyDescent="0.25">
      <c r="A46" s="81" t="s">
        <v>75</v>
      </c>
      <c r="B46" s="72" t="str">
        <f>Supporting_Calculations!B46</f>
        <v>Stock</v>
      </c>
      <c r="C46" s="72">
        <f>Supporting_Calculations!C46</f>
        <v>0</v>
      </c>
      <c r="D46" s="72">
        <f>Supporting_Calculations!D46</f>
        <v>0</v>
      </c>
      <c r="E46" s="72">
        <f>Supporting_Calculations!E46</f>
        <v>0</v>
      </c>
      <c r="F46" s="72">
        <f>Supporting_Calculations!F46</f>
        <v>0</v>
      </c>
      <c r="G46" s="72">
        <f>Supporting_Calculations!G46</f>
        <v>0</v>
      </c>
      <c r="H46" s="10"/>
    </row>
    <row r="47" spans="1:8" x14ac:dyDescent="0.25">
      <c r="A47" s="81" t="s">
        <v>74</v>
      </c>
      <c r="B47" s="72" t="str">
        <f>Supporting_Calculations!B47</f>
        <v>Stock</v>
      </c>
      <c r="C47" s="72">
        <f>Supporting_Calculations!C47</f>
        <v>0</v>
      </c>
      <c r="D47" s="72">
        <f>Supporting_Calculations!D47</f>
        <v>0</v>
      </c>
      <c r="E47" s="72">
        <f>Supporting_Calculations!E47</f>
        <v>0</v>
      </c>
      <c r="F47" s="72">
        <f>Supporting_Calculations!F47</f>
        <v>0</v>
      </c>
      <c r="G47" s="72">
        <f>Supporting_Calculations!G47</f>
        <v>0</v>
      </c>
      <c r="H47" s="10"/>
    </row>
    <row r="48" spans="1:8" x14ac:dyDescent="0.25">
      <c r="A48" s="81" t="s">
        <v>73</v>
      </c>
      <c r="B48" s="72" t="str">
        <f>Supporting_Calculations!B48</f>
        <v>Stock Equivalent</v>
      </c>
      <c r="C48" s="72">
        <f>Supporting_Calculations!C48</f>
        <v>0</v>
      </c>
      <c r="D48" s="72">
        <f>Supporting_Calculations!D48</f>
        <v>0</v>
      </c>
      <c r="E48" s="72">
        <f>Supporting_Calculations!E48</f>
        <v>0</v>
      </c>
      <c r="F48" s="72">
        <f>Supporting_Calculations!F48</f>
        <v>0</v>
      </c>
      <c r="G48" s="72">
        <f>Supporting_Calculations!G48</f>
        <v>0</v>
      </c>
      <c r="H48" s="10"/>
    </row>
    <row r="49" spans="1:8" ht="13" x14ac:dyDescent="0.3">
      <c r="A49" s="81" t="s">
        <v>87</v>
      </c>
      <c r="B49" s="72" t="str">
        <f>Supporting_Calculations!B49</f>
        <v>N/A</v>
      </c>
      <c r="C49" s="72">
        <f>Supporting_Calculations!C49</f>
        <v>0</v>
      </c>
      <c r="D49" s="72">
        <f>Supporting_Calculations!D49</f>
        <v>0</v>
      </c>
      <c r="E49" s="72">
        <f>Supporting_Calculations!E49</f>
        <v>0</v>
      </c>
      <c r="F49" s="72">
        <f>Supporting_Calculations!F49</f>
        <v>0</v>
      </c>
      <c r="G49" s="72">
        <f>Supporting_Calculations!G49</f>
        <v>0</v>
      </c>
      <c r="H49" s="88" t="s">
        <v>167</v>
      </c>
    </row>
    <row r="50" spans="1:8" x14ac:dyDescent="0.25">
      <c r="A50" s="81" t="s">
        <v>117</v>
      </c>
      <c r="B50" s="73" t="s">
        <v>126</v>
      </c>
      <c r="C50" s="72">
        <f>Supporting_Calculations!C50</f>
        <v>0</v>
      </c>
      <c r="D50" s="72">
        <f>Supporting_Calculations!D50</f>
        <v>0</v>
      </c>
      <c r="E50" s="72">
        <f>Supporting_Calculations!E50</f>
        <v>0</v>
      </c>
      <c r="F50" s="72">
        <f>Supporting_Calculations!F50</f>
        <v>0</v>
      </c>
      <c r="G50" s="72">
        <f>Supporting_Calculations!G50</f>
        <v>0</v>
      </c>
      <c r="H50" s="10"/>
    </row>
    <row r="51" spans="1:8" x14ac:dyDescent="0.25">
      <c r="A51" s="79"/>
      <c r="B51" s="72"/>
      <c r="C51" s="72">
        <f>Supporting_Calculations!C51</f>
        <v>0</v>
      </c>
      <c r="D51" s="72">
        <f>Supporting_Calculations!D51</f>
        <v>0</v>
      </c>
      <c r="E51" s="72">
        <f>Supporting_Calculations!E51</f>
        <v>0</v>
      </c>
      <c r="F51" s="72">
        <f>Supporting_Calculations!F51</f>
        <v>0</v>
      </c>
      <c r="G51" s="72">
        <f>Supporting_Calculations!G51</f>
        <v>0</v>
      </c>
      <c r="H51" s="10"/>
    </row>
    <row r="52" spans="1:8" ht="13" x14ac:dyDescent="0.25">
      <c r="A52" s="80" t="s">
        <v>0</v>
      </c>
      <c r="B52" s="72"/>
      <c r="C52" s="72">
        <f>Supporting_Calculations!C52</f>
        <v>0</v>
      </c>
      <c r="D52" s="72">
        <f>Supporting_Calculations!D52</f>
        <v>0</v>
      </c>
      <c r="E52" s="72">
        <f>Supporting_Calculations!E52</f>
        <v>0</v>
      </c>
      <c r="F52" s="72">
        <f>Supporting_Calculations!F52</f>
        <v>0</v>
      </c>
      <c r="G52" s="72">
        <f>Supporting_Calculations!G52</f>
        <v>0</v>
      </c>
      <c r="H52" s="10"/>
    </row>
    <row r="53" spans="1:8" x14ac:dyDescent="0.25">
      <c r="A53" s="79" t="s">
        <v>3</v>
      </c>
      <c r="B53" s="72" t="str">
        <f>Supporting_Calculations!B53</f>
        <v>Stock / Equivalent</v>
      </c>
      <c r="C53" s="72">
        <f>Supporting_Calculations!C53</f>
        <v>0</v>
      </c>
      <c r="D53" s="72">
        <f>Supporting_Calculations!D53</f>
        <v>0</v>
      </c>
      <c r="E53" s="72">
        <f>Supporting_Calculations!E53</f>
        <v>0</v>
      </c>
      <c r="F53" s="72">
        <f>Supporting_Calculations!F53</f>
        <v>0</v>
      </c>
      <c r="G53" s="72">
        <f>Supporting_Calculations!G53</f>
        <v>0</v>
      </c>
      <c r="H53" s="10"/>
    </row>
    <row r="54" spans="1:8" x14ac:dyDescent="0.25">
      <c r="A54" s="79" t="s">
        <v>41</v>
      </c>
      <c r="B54" s="72" t="str">
        <f>Supporting_Calculations!B54</f>
        <v>Stock / Equivalent</v>
      </c>
      <c r="C54" s="72">
        <f>Supporting_Calculations!C54</f>
        <v>0</v>
      </c>
      <c r="D54" s="72">
        <f>Supporting_Calculations!D54</f>
        <v>0</v>
      </c>
      <c r="E54" s="72">
        <f>Supporting_Calculations!E54</f>
        <v>0</v>
      </c>
      <c r="F54" s="72">
        <f>Supporting_Calculations!F54</f>
        <v>0</v>
      </c>
      <c r="G54" s="72">
        <f>Supporting_Calculations!G54</f>
        <v>0</v>
      </c>
      <c r="H54" s="10"/>
    </row>
    <row r="55" spans="1:8" ht="25" x14ac:dyDescent="0.25">
      <c r="A55" s="79" t="s">
        <v>15</v>
      </c>
      <c r="B55" s="72" t="str">
        <f>Supporting_Calculations!B55</f>
        <v>Aristo Catalyst</v>
      </c>
      <c r="C55" s="72">
        <f>Supporting_Calculations!C55</f>
        <v>0</v>
      </c>
      <c r="D55" s="72">
        <f>Supporting_Calculations!D55</f>
        <v>0</v>
      </c>
      <c r="E55" s="72">
        <f>Supporting_Calculations!E55</f>
        <v>30.5</v>
      </c>
      <c r="F55" s="72">
        <f>Supporting_Calculations!F55</f>
        <v>45.75</v>
      </c>
      <c r="G55" s="72">
        <f>Supporting_Calculations!G55</f>
        <v>45.75</v>
      </c>
      <c r="H55" s="9" t="s">
        <v>151</v>
      </c>
    </row>
    <row r="56" spans="1:8" x14ac:dyDescent="0.25">
      <c r="A56" s="79" t="s">
        <v>16</v>
      </c>
      <c r="B56" s="72" t="str">
        <f>Supporting_Calculations!B56</f>
        <v>N/A</v>
      </c>
      <c r="C56" s="72">
        <f>Supporting_Calculations!C56</f>
        <v>0</v>
      </c>
      <c r="D56" s="72">
        <f>Supporting_Calculations!D56</f>
        <v>0</v>
      </c>
      <c r="E56" s="72">
        <f>Supporting_Calculations!E56</f>
        <v>0</v>
      </c>
      <c r="F56" s="72">
        <f>Supporting_Calculations!F56</f>
        <v>0</v>
      </c>
      <c r="G56" s="72">
        <f>Supporting_Calculations!G56</f>
        <v>0</v>
      </c>
      <c r="H56" s="10"/>
    </row>
    <row r="57" spans="1:8" x14ac:dyDescent="0.25">
      <c r="A57" s="79" t="s">
        <v>17</v>
      </c>
      <c r="B57" s="72" t="str">
        <f>Supporting_Calculations!B57</f>
        <v>N/A</v>
      </c>
      <c r="C57" s="72">
        <f>Supporting_Calculations!C57</f>
        <v>0</v>
      </c>
      <c r="D57" s="72">
        <f>Supporting_Calculations!D57</f>
        <v>0</v>
      </c>
      <c r="E57" s="72">
        <f>Supporting_Calculations!E57</f>
        <v>0</v>
      </c>
      <c r="F57" s="72">
        <f>Supporting_Calculations!F57</f>
        <v>0</v>
      </c>
      <c r="G57" s="72">
        <f>Supporting_Calculations!G57</f>
        <v>0</v>
      </c>
      <c r="H57" s="10"/>
    </row>
    <row r="58" spans="1:8" x14ac:dyDescent="0.25">
      <c r="A58" s="79" t="s">
        <v>18</v>
      </c>
      <c r="B58" s="72" t="str">
        <f>Supporting_Calculations!B58</f>
        <v>N/A</v>
      </c>
      <c r="C58" s="72">
        <f>Supporting_Calculations!C58</f>
        <v>0</v>
      </c>
      <c r="D58" s="72">
        <f>Supporting_Calculations!D58</f>
        <v>0</v>
      </c>
      <c r="E58" s="72">
        <f>Supporting_Calculations!E58</f>
        <v>0</v>
      </c>
      <c r="F58" s="72">
        <f>Supporting_Calculations!F58</f>
        <v>0</v>
      </c>
      <c r="G58" s="72">
        <f>Supporting_Calculations!G58</f>
        <v>0</v>
      </c>
      <c r="H58" s="10"/>
    </row>
    <row r="59" spans="1:8" x14ac:dyDescent="0.25">
      <c r="A59" s="79" t="s">
        <v>9</v>
      </c>
      <c r="B59" s="72" t="str">
        <f>Supporting_Calculations!B59</f>
        <v>N/A</v>
      </c>
      <c r="C59" s="72">
        <f>Supporting_Calculations!C59</f>
        <v>0</v>
      </c>
      <c r="D59" s="72">
        <f>Supporting_Calculations!D59</f>
        <v>0</v>
      </c>
      <c r="E59" s="72">
        <f>Supporting_Calculations!E59</f>
        <v>0</v>
      </c>
      <c r="F59" s="72">
        <f>Supporting_Calculations!F59</f>
        <v>0</v>
      </c>
      <c r="G59" s="72">
        <f>Supporting_Calculations!G59</f>
        <v>0</v>
      </c>
      <c r="H59" s="10"/>
    </row>
    <row r="60" spans="1:8" ht="25" x14ac:dyDescent="0.25">
      <c r="A60" s="79" t="s">
        <v>42</v>
      </c>
      <c r="B60" s="72" t="str">
        <f>Supporting_Calculations!B60</f>
        <v>Exhaust Wrap</v>
      </c>
      <c r="C60" s="72">
        <f>Supporting_Calculations!C60</f>
        <v>0</v>
      </c>
      <c r="D60" s="72">
        <f>Supporting_Calculations!D60</f>
        <v>0</v>
      </c>
      <c r="E60" s="72">
        <f>Supporting_Calculations!E60</f>
        <v>37.97</v>
      </c>
      <c r="F60" s="72">
        <f>Supporting_Calculations!F60</f>
        <v>56.954999999999998</v>
      </c>
      <c r="G60" s="72">
        <f>Supporting_Calculations!G60</f>
        <v>56.954999999999998</v>
      </c>
      <c r="H60" s="9" t="s">
        <v>144</v>
      </c>
    </row>
    <row r="61" spans="1:8" x14ac:dyDescent="0.25">
      <c r="A61" s="79" t="s">
        <v>87</v>
      </c>
      <c r="B61" s="72" t="str">
        <f>Supporting_Calculations!B61</f>
        <v>N/A</v>
      </c>
      <c r="C61" s="72">
        <f>Supporting_Calculations!C61</f>
        <v>0</v>
      </c>
      <c r="D61" s="72">
        <f>Supporting_Calculations!D61</f>
        <v>0</v>
      </c>
      <c r="E61" s="72">
        <f>Supporting_Calculations!E61</f>
        <v>0</v>
      </c>
      <c r="F61" s="72">
        <f>Supporting_Calculations!F61</f>
        <v>0</v>
      </c>
      <c r="G61" s="72">
        <f>Supporting_Calculations!G61</f>
        <v>0</v>
      </c>
      <c r="H61" s="98"/>
    </row>
    <row r="62" spans="1:8" x14ac:dyDescent="0.25">
      <c r="A62" s="79" t="s">
        <v>117</v>
      </c>
      <c r="B62" s="72" t="str">
        <f>Supporting_Calculations!B62</f>
        <v>N/A</v>
      </c>
      <c r="C62" s="72">
        <f>Supporting_Calculations!C62</f>
        <v>0</v>
      </c>
      <c r="D62" s="72">
        <f>Supporting_Calculations!D62</f>
        <v>0</v>
      </c>
      <c r="E62" s="72">
        <f>Supporting_Calculations!E62</f>
        <v>0</v>
      </c>
      <c r="F62" s="72">
        <f>Supporting_Calculations!F62</f>
        <v>0</v>
      </c>
      <c r="G62" s="72">
        <f>Supporting_Calculations!G62</f>
        <v>0</v>
      </c>
      <c r="H62" s="98"/>
    </row>
    <row r="63" spans="1:8" x14ac:dyDescent="0.25">
      <c r="A63" s="79"/>
      <c r="B63" s="72"/>
      <c r="C63" s="72">
        <f>Supporting_Calculations!C63</f>
        <v>0</v>
      </c>
      <c r="D63" s="72">
        <f>Supporting_Calculations!D63</f>
        <v>0</v>
      </c>
      <c r="E63" s="72">
        <f>Supporting_Calculations!E63</f>
        <v>0</v>
      </c>
      <c r="F63" s="72">
        <f>Supporting_Calculations!F63</f>
        <v>0</v>
      </c>
      <c r="G63" s="72">
        <f>Supporting_Calculations!G63</f>
        <v>0</v>
      </c>
      <c r="H63" s="98"/>
    </row>
    <row r="64" spans="1:8" ht="13" x14ac:dyDescent="0.25">
      <c r="A64" s="80" t="s">
        <v>1</v>
      </c>
      <c r="B64" s="72"/>
      <c r="C64" s="72">
        <f>Supporting_Calculations!C64</f>
        <v>0</v>
      </c>
      <c r="D64" s="72">
        <f>Supporting_Calculations!D64</f>
        <v>0</v>
      </c>
      <c r="E64" s="72">
        <f>Supporting_Calculations!E64</f>
        <v>0</v>
      </c>
      <c r="F64" s="72">
        <f>Supporting_Calculations!F64</f>
        <v>0</v>
      </c>
      <c r="G64" s="72">
        <f>Supporting_Calculations!G64</f>
        <v>0</v>
      </c>
      <c r="H64" s="98"/>
    </row>
    <row r="65" spans="1:8" x14ac:dyDescent="0.25">
      <c r="A65" s="81" t="s">
        <v>19</v>
      </c>
      <c r="B65" s="72" t="str">
        <f>Supporting_Calculations!B65</f>
        <v>Curve XS Ski</v>
      </c>
      <c r="C65" s="72">
        <f>Supporting_Calculations!C65</f>
        <v>303.95999999999998</v>
      </c>
      <c r="D65" s="72">
        <f>Supporting_Calculations!D65</f>
        <v>0</v>
      </c>
      <c r="E65" s="72">
        <f>Supporting_Calculations!E65</f>
        <v>509.98</v>
      </c>
      <c r="F65" s="72">
        <f>Supporting_Calculations!F65</f>
        <v>764.97</v>
      </c>
      <c r="G65" s="72">
        <f>Supporting_Calculations!G65</f>
        <v>461.01000000000005</v>
      </c>
      <c r="H65" s="53" t="s">
        <v>145</v>
      </c>
    </row>
    <row r="66" spans="1:8" x14ac:dyDescent="0.25">
      <c r="A66" s="81" t="s">
        <v>20</v>
      </c>
      <c r="B66" s="72" t="str">
        <f>Supporting_Calculations!B66</f>
        <v>Stock</v>
      </c>
      <c r="C66" s="72">
        <f>Supporting_Calculations!C66</f>
        <v>0</v>
      </c>
      <c r="D66" s="72">
        <f>Supporting_Calculations!D66</f>
        <v>0</v>
      </c>
      <c r="E66" s="72">
        <f>Supporting_Calculations!E66</f>
        <v>0</v>
      </c>
      <c r="F66" s="72">
        <f>Supporting_Calculations!F66</f>
        <v>0</v>
      </c>
      <c r="G66" s="72">
        <f>Supporting_Calculations!G66</f>
        <v>0</v>
      </c>
      <c r="H66" s="98"/>
    </row>
    <row r="67" spans="1:8" ht="13" x14ac:dyDescent="0.25">
      <c r="A67" s="81" t="s">
        <v>21</v>
      </c>
      <c r="B67" s="72" t="str">
        <f>Supporting_Calculations!B67</f>
        <v>Stock / Equivalent</v>
      </c>
      <c r="C67" s="72">
        <f>Supporting_Calculations!C67</f>
        <v>0</v>
      </c>
      <c r="D67" s="72">
        <f>Supporting_Calculations!D67</f>
        <v>0</v>
      </c>
      <c r="E67" s="72">
        <f>Supporting_Calculations!E67</f>
        <v>0</v>
      </c>
      <c r="F67" s="72">
        <f>Supporting_Calculations!F67</f>
        <v>0</v>
      </c>
      <c r="G67" s="72">
        <f>Supporting_Calculations!G67</f>
        <v>0</v>
      </c>
      <c r="H67" s="99" t="s">
        <v>150</v>
      </c>
    </row>
    <row r="68" spans="1:8" x14ac:dyDescent="0.25">
      <c r="A68" s="81" t="s">
        <v>22</v>
      </c>
      <c r="B68" s="72" t="str">
        <f>Supporting_Calculations!B68</f>
        <v>Stock</v>
      </c>
      <c r="C68" s="72">
        <f>Supporting_Calculations!C68</f>
        <v>0</v>
      </c>
      <c r="D68" s="72">
        <f>Supporting_Calculations!D68</f>
        <v>0</v>
      </c>
      <c r="E68" s="72">
        <f>Supporting_Calculations!E68</f>
        <v>0</v>
      </c>
      <c r="F68" s="72">
        <f>Supporting_Calculations!F68</f>
        <v>0</v>
      </c>
      <c r="G68" s="72">
        <f>Supporting_Calculations!G68</f>
        <v>0</v>
      </c>
      <c r="H68" s="98"/>
    </row>
    <row r="69" spans="1:8" ht="13" x14ac:dyDescent="0.25">
      <c r="A69" s="81" t="s">
        <v>83</v>
      </c>
      <c r="B69" s="72" t="str">
        <f>Supporting_Calculations!B69</f>
        <v>Stock / Equivalent</v>
      </c>
      <c r="C69" s="72">
        <f>Supporting_Calculations!C69</f>
        <v>0</v>
      </c>
      <c r="D69" s="72">
        <f>Supporting_Calculations!D69</f>
        <v>0</v>
      </c>
      <c r="E69" s="72">
        <f>Supporting_Calculations!E69</f>
        <v>0</v>
      </c>
      <c r="F69" s="72">
        <f>Supporting_Calculations!F69</f>
        <v>0</v>
      </c>
      <c r="G69" s="72">
        <f>Supporting_Calculations!G69</f>
        <v>0</v>
      </c>
      <c r="H69" s="99" t="s">
        <v>150</v>
      </c>
    </row>
    <row r="70" spans="1:8" x14ac:dyDescent="0.25">
      <c r="A70" s="81" t="s">
        <v>87</v>
      </c>
      <c r="B70" s="72" t="str">
        <f>Supporting_Calculations!B70</f>
        <v>N/A</v>
      </c>
      <c r="C70" s="72">
        <f>Supporting_Calculations!C70</f>
        <v>0</v>
      </c>
      <c r="D70" s="72">
        <f>Supporting_Calculations!D70</f>
        <v>0</v>
      </c>
      <c r="E70" s="72">
        <f>Supporting_Calculations!E70</f>
        <v>0</v>
      </c>
      <c r="F70" s="72">
        <f>Supporting_Calculations!F70</f>
        <v>0</v>
      </c>
      <c r="G70" s="72">
        <f>Supporting_Calculations!G70</f>
        <v>0</v>
      </c>
      <c r="H70" s="98"/>
    </row>
    <row r="71" spans="1:8" x14ac:dyDescent="0.25">
      <c r="A71" s="81" t="s">
        <v>117</v>
      </c>
      <c r="B71" s="72" t="str">
        <f>Supporting_Calculations!B71</f>
        <v>N/A</v>
      </c>
      <c r="C71" s="72">
        <f>Supporting_Calculations!C71</f>
        <v>0</v>
      </c>
      <c r="D71" s="72">
        <f>Supporting_Calculations!D71</f>
        <v>0</v>
      </c>
      <c r="E71" s="72">
        <f>Supporting_Calculations!E71</f>
        <v>0</v>
      </c>
      <c r="F71" s="72">
        <f>Supporting_Calculations!F71</f>
        <v>0</v>
      </c>
      <c r="G71" s="72">
        <f>Supporting_Calculations!G71</f>
        <v>0</v>
      </c>
      <c r="H71" s="98"/>
    </row>
    <row r="72" spans="1:8" x14ac:dyDescent="0.25">
      <c r="A72" s="79"/>
      <c r="B72" s="72"/>
      <c r="C72" s="72">
        <f>Supporting_Calculations!C72</f>
        <v>0</v>
      </c>
      <c r="D72" s="72">
        <f>Supporting_Calculations!D72</f>
        <v>0</v>
      </c>
      <c r="E72" s="72">
        <f>Supporting_Calculations!E72</f>
        <v>0</v>
      </c>
      <c r="F72" s="72">
        <f>Supporting_Calculations!F72</f>
        <v>0</v>
      </c>
      <c r="G72" s="72">
        <f>Supporting_Calculations!G72</f>
        <v>0</v>
      </c>
      <c r="H72" s="98"/>
    </row>
    <row r="73" spans="1:8" ht="13" x14ac:dyDescent="0.25">
      <c r="A73" s="80" t="s">
        <v>2</v>
      </c>
      <c r="B73" s="72"/>
      <c r="C73" s="72">
        <f>Supporting_Calculations!C73</f>
        <v>0</v>
      </c>
      <c r="D73" s="72">
        <f>Supporting_Calculations!D73</f>
        <v>0</v>
      </c>
      <c r="E73" s="72">
        <f>Supporting_Calculations!E73</f>
        <v>0</v>
      </c>
      <c r="F73" s="72">
        <f>Supporting_Calculations!F73</f>
        <v>0</v>
      </c>
      <c r="G73" s="72">
        <f>Supporting_Calculations!G73</f>
        <v>0</v>
      </c>
      <c r="H73" s="98"/>
    </row>
    <row r="74" spans="1:8" x14ac:dyDescent="0.25">
      <c r="A74" s="79" t="s">
        <v>23</v>
      </c>
      <c r="B74" s="72" t="str">
        <f>Supporting_Calculations!B74</f>
        <v>stock</v>
      </c>
      <c r="C74" s="72">
        <f>Supporting_Calculations!C74</f>
        <v>0</v>
      </c>
      <c r="D74" s="72">
        <f>Supporting_Calculations!D74</f>
        <v>0</v>
      </c>
      <c r="E74" s="72">
        <f>Supporting_Calculations!E74</f>
        <v>0</v>
      </c>
      <c r="F74" s="72">
        <f>Supporting_Calculations!F74</f>
        <v>0</v>
      </c>
      <c r="G74" s="72">
        <f>Supporting_Calculations!G74</f>
        <v>0</v>
      </c>
      <c r="H74" s="53"/>
    </row>
    <row r="75" spans="1:8" x14ac:dyDescent="0.25">
      <c r="A75" s="81" t="s">
        <v>20</v>
      </c>
      <c r="B75" s="72" t="str">
        <f>Supporting_Calculations!B75</f>
        <v>Stock</v>
      </c>
      <c r="C75" s="72">
        <f>Supporting_Calculations!C75</f>
        <v>0</v>
      </c>
      <c r="D75" s="72">
        <f>Supporting_Calculations!D75</f>
        <v>0</v>
      </c>
      <c r="E75" s="72">
        <f>Supporting_Calculations!E75</f>
        <v>0</v>
      </c>
      <c r="F75" s="72">
        <f>Supporting_Calculations!F75</f>
        <v>0</v>
      </c>
      <c r="G75" s="72">
        <f>Supporting_Calculations!G75</f>
        <v>0</v>
      </c>
      <c r="H75" s="98"/>
    </row>
    <row r="76" spans="1:8" ht="13" x14ac:dyDescent="0.25">
      <c r="A76" s="79" t="s">
        <v>21</v>
      </c>
      <c r="B76" s="72" t="str">
        <f>Supporting_Calculations!B76</f>
        <v>Stock / Equivalent</v>
      </c>
      <c r="C76" s="72">
        <f>Supporting_Calculations!C76</f>
        <v>0</v>
      </c>
      <c r="D76" s="72">
        <f>Supporting_Calculations!D76</f>
        <v>0</v>
      </c>
      <c r="E76" s="72">
        <f>Supporting_Calculations!E76</f>
        <v>0</v>
      </c>
      <c r="F76" s="72">
        <f>Supporting_Calculations!F76</f>
        <v>0</v>
      </c>
      <c r="G76" s="72">
        <f>Supporting_Calculations!G76</f>
        <v>0</v>
      </c>
      <c r="H76" s="99" t="s">
        <v>167</v>
      </c>
    </row>
    <row r="77" spans="1:8" x14ac:dyDescent="0.25">
      <c r="A77" s="79" t="s">
        <v>24</v>
      </c>
      <c r="B77" s="72" t="str">
        <f>Supporting_Calculations!B77</f>
        <v>Stock</v>
      </c>
      <c r="C77" s="72">
        <f>Supporting_Calculations!C77</f>
        <v>0</v>
      </c>
      <c r="D77" s="72">
        <f>Supporting_Calculations!D77</f>
        <v>0</v>
      </c>
      <c r="E77" s="72">
        <f>Supporting_Calculations!E77</f>
        <v>0</v>
      </c>
      <c r="F77" s="72">
        <f>Supporting_Calculations!F77</f>
        <v>0</v>
      </c>
      <c r="G77" s="72">
        <f>Supporting_Calculations!G77</f>
        <v>0</v>
      </c>
      <c r="H77" s="98"/>
    </row>
    <row r="78" spans="1:8" x14ac:dyDescent="0.25">
      <c r="A78" s="79" t="s">
        <v>25</v>
      </c>
      <c r="B78" s="72" t="str">
        <f>Supporting_Calculations!B78</f>
        <v>Stock</v>
      </c>
      <c r="C78" s="72">
        <f>Supporting_Calculations!C78</f>
        <v>0</v>
      </c>
      <c r="D78" s="72">
        <f>Supporting_Calculations!D78</f>
        <v>0</v>
      </c>
      <c r="E78" s="72">
        <f>Supporting_Calculations!E78</f>
        <v>0</v>
      </c>
      <c r="F78" s="72">
        <f>Supporting_Calculations!F78</f>
        <v>0</v>
      </c>
      <c r="G78" s="72">
        <f>Supporting_Calculations!G78</f>
        <v>0</v>
      </c>
      <c r="H78" s="98"/>
    </row>
    <row r="79" spans="1:8" x14ac:dyDescent="0.25">
      <c r="A79" s="79" t="s">
        <v>87</v>
      </c>
      <c r="B79" s="72" t="str">
        <f>Supporting_Calculations!B79</f>
        <v>N/A</v>
      </c>
      <c r="C79" s="72">
        <f>Supporting_Calculations!C79</f>
        <v>0</v>
      </c>
      <c r="D79" s="72">
        <f>Supporting_Calculations!D79</f>
        <v>0</v>
      </c>
      <c r="E79" s="72">
        <f>Supporting_Calculations!E79</f>
        <v>0</v>
      </c>
      <c r="F79" s="72">
        <f>Supporting_Calculations!F79</f>
        <v>0</v>
      </c>
      <c r="G79" s="72">
        <f>Supporting_Calculations!G79</f>
        <v>0</v>
      </c>
      <c r="H79" s="98"/>
    </row>
    <row r="80" spans="1:8" x14ac:dyDescent="0.25">
      <c r="A80" s="79" t="s">
        <v>117</v>
      </c>
      <c r="B80" s="72" t="str">
        <f>Supporting_Calculations!B80</f>
        <v>N/A</v>
      </c>
      <c r="C80" s="72">
        <f>Supporting_Calculations!C80</f>
        <v>0</v>
      </c>
      <c r="D80" s="72">
        <f>Supporting_Calculations!D80</f>
        <v>0</v>
      </c>
      <c r="E80" s="72">
        <f>Supporting_Calculations!E80</f>
        <v>0</v>
      </c>
      <c r="F80" s="72">
        <f>Supporting_Calculations!F80</f>
        <v>0</v>
      </c>
      <c r="G80" s="72">
        <f>Supporting_Calculations!G80</f>
        <v>0</v>
      </c>
      <c r="H80" s="98"/>
    </row>
    <row r="81" spans="1:8" x14ac:dyDescent="0.25">
      <c r="A81" s="79"/>
      <c r="B81" s="72"/>
      <c r="C81" s="72">
        <f>Supporting_Calculations!C81</f>
        <v>0</v>
      </c>
      <c r="D81" s="72">
        <f>Supporting_Calculations!D81</f>
        <v>0</v>
      </c>
      <c r="E81" s="72">
        <f>Supporting_Calculations!E81</f>
        <v>0</v>
      </c>
      <c r="F81" s="72">
        <f>Supporting_Calculations!F81</f>
        <v>0</v>
      </c>
      <c r="G81" s="72">
        <f>Supporting_Calculations!G81</f>
        <v>0</v>
      </c>
      <c r="H81" s="98"/>
    </row>
    <row r="82" spans="1:8" ht="13" x14ac:dyDescent="0.25">
      <c r="A82" s="80" t="s">
        <v>4</v>
      </c>
      <c r="B82" s="72"/>
      <c r="C82" s="72">
        <f>Supporting_Calculations!C82</f>
        <v>0</v>
      </c>
      <c r="D82" s="72">
        <f>Supporting_Calculations!D82</f>
        <v>0</v>
      </c>
      <c r="E82" s="72">
        <f>Supporting_Calculations!E82</f>
        <v>0</v>
      </c>
      <c r="F82" s="72">
        <f>Supporting_Calculations!F82</f>
        <v>0</v>
      </c>
      <c r="G82" s="72">
        <f>Supporting_Calculations!G82</f>
        <v>0</v>
      </c>
      <c r="H82" s="98"/>
    </row>
    <row r="83" spans="1:8" x14ac:dyDescent="0.25">
      <c r="A83" s="79" t="s">
        <v>5</v>
      </c>
      <c r="B83" s="72" t="str">
        <f>Supporting_Calculations!B83</f>
        <v>Camso Ice Attack XT</v>
      </c>
      <c r="C83" s="72">
        <f>Supporting_Calculations!C83</f>
        <v>719.99</v>
      </c>
      <c r="D83" s="72">
        <f>Supporting_Calculations!D83</f>
        <v>0</v>
      </c>
      <c r="E83" s="72">
        <f>Supporting_Calculations!E83</f>
        <v>869.99</v>
      </c>
      <c r="F83" s="72">
        <f>Supporting_Calculations!F83</f>
        <v>1304.9850000000001</v>
      </c>
      <c r="G83" s="72">
        <f>Supporting_Calculations!G83</f>
        <v>584.99500000000012</v>
      </c>
      <c r="H83" s="53" t="s">
        <v>146</v>
      </c>
    </row>
    <row r="84" spans="1:8" x14ac:dyDescent="0.25">
      <c r="A84" s="79" t="s">
        <v>6</v>
      </c>
      <c r="B84" s="72" t="str">
        <f>Supporting_Calculations!B84</f>
        <v>N/A</v>
      </c>
      <c r="C84" s="72">
        <f>Supporting_Calculations!C84</f>
        <v>0</v>
      </c>
      <c r="D84" s="72">
        <f>Supporting_Calculations!D84</f>
        <v>0</v>
      </c>
      <c r="E84" s="72">
        <f>Supporting_Calculations!E84</f>
        <v>0</v>
      </c>
      <c r="F84" s="72">
        <f>Supporting_Calculations!F84</f>
        <v>0</v>
      </c>
      <c r="G84" s="72">
        <f>Supporting_Calculations!G84</f>
        <v>0</v>
      </c>
      <c r="H84" s="98"/>
    </row>
    <row r="85" spans="1:8" x14ac:dyDescent="0.25">
      <c r="A85" s="79" t="s">
        <v>69</v>
      </c>
      <c r="B85" s="72" t="str">
        <f>Supporting_Calculations!B85</f>
        <v>Stock</v>
      </c>
      <c r="C85" s="72">
        <f>Supporting_Calculations!C85</f>
        <v>0</v>
      </c>
      <c r="D85" s="72">
        <f>Supporting_Calculations!D85</f>
        <v>0</v>
      </c>
      <c r="E85" s="72">
        <f>Supporting_Calculations!E85</f>
        <v>0</v>
      </c>
      <c r="F85" s="72">
        <f>Supporting_Calculations!F85</f>
        <v>0</v>
      </c>
      <c r="G85" s="72">
        <f>Supporting_Calculations!G85</f>
        <v>0</v>
      </c>
      <c r="H85" s="98"/>
    </row>
    <row r="86" spans="1:8" x14ac:dyDescent="0.25">
      <c r="A86" s="79" t="s">
        <v>10</v>
      </c>
      <c r="B86" s="72" t="str">
        <f>Supporting_Calculations!B86</f>
        <v>Stock</v>
      </c>
      <c r="C86" s="72">
        <f>Supporting_Calculations!C86</f>
        <v>0</v>
      </c>
      <c r="D86" s="72">
        <f>Supporting_Calculations!D86</f>
        <v>0</v>
      </c>
      <c r="E86" s="72">
        <f>Supporting_Calculations!E86</f>
        <v>0</v>
      </c>
      <c r="F86" s="72">
        <f>Supporting_Calculations!F86</f>
        <v>0</v>
      </c>
      <c r="G86" s="72">
        <f>Supporting_Calculations!G86</f>
        <v>0</v>
      </c>
      <c r="H86" s="98"/>
    </row>
    <row r="87" spans="1:8" x14ac:dyDescent="0.25">
      <c r="A87" s="79" t="s">
        <v>11</v>
      </c>
      <c r="B87" s="72" t="str">
        <f>Supporting_Calculations!B87</f>
        <v>Stock</v>
      </c>
      <c r="C87" s="72">
        <f>Supporting_Calculations!C87</f>
        <v>0</v>
      </c>
      <c r="D87" s="72">
        <f>Supporting_Calculations!D87</f>
        <v>0</v>
      </c>
      <c r="E87" s="72">
        <f>Supporting_Calculations!E87</f>
        <v>0</v>
      </c>
      <c r="F87" s="72">
        <f>Supporting_Calculations!F87</f>
        <v>0</v>
      </c>
      <c r="G87" s="72">
        <f>Supporting_Calculations!G87</f>
        <v>0</v>
      </c>
      <c r="H87" s="98"/>
    </row>
    <row r="88" spans="1:8" x14ac:dyDescent="0.25">
      <c r="A88" s="79" t="s">
        <v>12</v>
      </c>
      <c r="B88" s="72" t="str">
        <f>Supporting_Calculations!B88</f>
        <v>Stock</v>
      </c>
      <c r="C88" s="72">
        <f>Supporting_Calculations!C88</f>
        <v>0</v>
      </c>
      <c r="D88" s="72">
        <f>Supporting_Calculations!D88</f>
        <v>0</v>
      </c>
      <c r="E88" s="72">
        <f>Supporting_Calculations!E88</f>
        <v>0</v>
      </c>
      <c r="F88" s="72">
        <f>Supporting_Calculations!F88</f>
        <v>0</v>
      </c>
      <c r="G88" s="72">
        <f>Supporting_Calculations!G88</f>
        <v>0</v>
      </c>
      <c r="H88" s="98"/>
    </row>
    <row r="89" spans="1:8" x14ac:dyDescent="0.25">
      <c r="A89" s="79" t="s">
        <v>13</v>
      </c>
      <c r="B89" s="72" t="str">
        <f>Supporting_Calculations!B89</f>
        <v>Stock</v>
      </c>
      <c r="C89" s="72">
        <f>Supporting_Calculations!C89</f>
        <v>0</v>
      </c>
      <c r="D89" s="72">
        <f>Supporting_Calculations!D89</f>
        <v>0</v>
      </c>
      <c r="E89" s="72">
        <f>Supporting_Calculations!E89</f>
        <v>0</v>
      </c>
      <c r="F89" s="72">
        <f>Supporting_Calculations!F89</f>
        <v>0</v>
      </c>
      <c r="G89" s="72">
        <f>Supporting_Calculations!G89</f>
        <v>0</v>
      </c>
      <c r="H89" s="98"/>
    </row>
    <row r="90" spans="1:8" ht="13" x14ac:dyDescent="0.25">
      <c r="A90" s="79" t="s">
        <v>14</v>
      </c>
      <c r="B90" s="72" t="str">
        <f>Supporting_Calculations!B90</f>
        <v>Stock / Equivalent</v>
      </c>
      <c r="C90" s="72">
        <f>Supporting_Calculations!C90</f>
        <v>0</v>
      </c>
      <c r="D90" s="72">
        <f>Supporting_Calculations!D90</f>
        <v>0</v>
      </c>
      <c r="E90" s="72">
        <f>Supporting_Calculations!E90</f>
        <v>0</v>
      </c>
      <c r="F90" s="72">
        <f>Supporting_Calculations!F90</f>
        <v>0</v>
      </c>
      <c r="G90" s="72">
        <f>Supporting_Calculations!G90</f>
        <v>0</v>
      </c>
      <c r="H90" s="99" t="s">
        <v>150</v>
      </c>
    </row>
    <row r="91" spans="1:8" x14ac:dyDescent="0.25">
      <c r="A91" s="79" t="s">
        <v>85</v>
      </c>
      <c r="B91" s="72" t="str">
        <f>Supporting_Calculations!B91</f>
        <v>Stock</v>
      </c>
      <c r="C91" s="72">
        <f>Supporting_Calculations!C91</f>
        <v>0</v>
      </c>
      <c r="D91" s="72">
        <f>Supporting_Calculations!D91</f>
        <v>0</v>
      </c>
      <c r="E91" s="72">
        <f>Supporting_Calculations!E91</f>
        <v>0</v>
      </c>
      <c r="F91" s="72">
        <f>Supporting_Calculations!F91</f>
        <v>0</v>
      </c>
      <c r="G91" s="72">
        <f>Supporting_Calculations!G91</f>
        <v>0</v>
      </c>
      <c r="H91" s="98"/>
    </row>
    <row r="92" spans="1:8" x14ac:dyDescent="0.25">
      <c r="A92" s="82" t="s">
        <v>84</v>
      </c>
      <c r="B92" s="72" t="str">
        <f>Supporting_Calculations!B92</f>
        <v>N/A</v>
      </c>
      <c r="C92" s="72">
        <f>Supporting_Calculations!C92</f>
        <v>0</v>
      </c>
      <c r="D92" s="72">
        <f>Supporting_Calculations!D92</f>
        <v>0</v>
      </c>
      <c r="E92" s="72">
        <f>Supporting_Calculations!E92</f>
        <v>0</v>
      </c>
      <c r="F92" s="72">
        <f>Supporting_Calculations!F92</f>
        <v>0</v>
      </c>
      <c r="G92" s="72">
        <f>Supporting_Calculations!G92</f>
        <v>0</v>
      </c>
      <c r="H92" s="98"/>
    </row>
    <row r="93" spans="1:8" x14ac:dyDescent="0.25">
      <c r="A93" s="79" t="s">
        <v>87</v>
      </c>
      <c r="B93" s="72" t="str">
        <f>Supporting_Calculations!B93</f>
        <v>N/A</v>
      </c>
      <c r="C93" s="72">
        <f>Supporting_Calculations!C93</f>
        <v>0</v>
      </c>
      <c r="D93" s="72">
        <f>Supporting_Calculations!D93</f>
        <v>0</v>
      </c>
      <c r="E93" s="72">
        <f>Supporting_Calculations!E93</f>
        <v>0</v>
      </c>
      <c r="F93" s="72">
        <f>Supporting_Calculations!F93</f>
        <v>0</v>
      </c>
      <c r="G93" s="72">
        <f>Supporting_Calculations!G93</f>
        <v>0</v>
      </c>
      <c r="H93" s="98"/>
    </row>
    <row r="94" spans="1:8" x14ac:dyDescent="0.25">
      <c r="A94" s="79" t="s">
        <v>117</v>
      </c>
      <c r="B94" s="72" t="str">
        <f>Supporting_Calculations!B94</f>
        <v>N/A</v>
      </c>
      <c r="C94" s="72">
        <f>Supporting_Calculations!C94</f>
        <v>0</v>
      </c>
      <c r="D94" s="72">
        <f>Supporting_Calculations!D94</f>
        <v>0</v>
      </c>
      <c r="E94" s="72">
        <f>Supporting_Calculations!E94</f>
        <v>0</v>
      </c>
      <c r="F94" s="72">
        <f>Supporting_Calculations!F94</f>
        <v>0</v>
      </c>
      <c r="G94" s="72">
        <f>Supporting_Calculations!G94</f>
        <v>0</v>
      </c>
      <c r="H94" s="98"/>
    </row>
    <row r="95" spans="1:8" x14ac:dyDescent="0.25">
      <c r="A95" s="79"/>
      <c r="B95" s="72"/>
      <c r="C95" s="72">
        <f>Supporting_Calculations!C95</f>
        <v>0</v>
      </c>
      <c r="D95" s="72">
        <f>Supporting_Calculations!D95</f>
        <v>0</v>
      </c>
      <c r="E95" s="72">
        <f>Supporting_Calculations!E95</f>
        <v>0</v>
      </c>
      <c r="F95" s="72">
        <f>Supporting_Calculations!F95</f>
        <v>0</v>
      </c>
      <c r="G95" s="72">
        <f>Supporting_Calculations!G95</f>
        <v>0</v>
      </c>
      <c r="H95" s="98"/>
    </row>
    <row r="96" spans="1:8" ht="13" x14ac:dyDescent="0.25">
      <c r="A96" s="80" t="s">
        <v>8</v>
      </c>
      <c r="B96" s="72"/>
      <c r="C96" s="72">
        <f>Supporting_Calculations!C96</f>
        <v>0</v>
      </c>
      <c r="D96" s="72">
        <f>Supporting_Calculations!D96</f>
        <v>0</v>
      </c>
      <c r="E96" s="72">
        <f>Supporting_Calculations!E96</f>
        <v>0</v>
      </c>
      <c r="F96" s="72">
        <f>Supporting_Calculations!F96</f>
        <v>0</v>
      </c>
      <c r="G96" s="72">
        <f>Supporting_Calculations!G96</f>
        <v>0</v>
      </c>
      <c r="H96" s="98"/>
    </row>
    <row r="97" spans="1:8" x14ac:dyDescent="0.25">
      <c r="A97" s="79" t="s">
        <v>27</v>
      </c>
      <c r="B97" s="72" t="str">
        <f>Supporting_Calculations!B97</f>
        <v>Stock</v>
      </c>
      <c r="C97" s="72">
        <f>Supporting_Calculations!C97</f>
        <v>0</v>
      </c>
      <c r="D97" s="72">
        <f>Supporting_Calculations!D97</f>
        <v>0</v>
      </c>
      <c r="E97" s="72">
        <f>Supporting_Calculations!E97</f>
        <v>0</v>
      </c>
      <c r="F97" s="72">
        <f>Supporting_Calculations!F97</f>
        <v>0</v>
      </c>
      <c r="G97" s="72">
        <f>Supporting_Calculations!G97</f>
        <v>0</v>
      </c>
      <c r="H97" s="98"/>
    </row>
    <row r="98" spans="1:8" ht="13" x14ac:dyDescent="0.25">
      <c r="A98" s="79" t="s">
        <v>86</v>
      </c>
      <c r="B98" s="72" t="str">
        <f>Supporting_Calculations!B98</f>
        <v>Stock / Equivalent</v>
      </c>
      <c r="C98" s="72">
        <f>Supporting_Calculations!C98</f>
        <v>0</v>
      </c>
      <c r="D98" s="72">
        <f>Supporting_Calculations!D98</f>
        <v>0</v>
      </c>
      <c r="E98" s="72">
        <f>Supporting_Calculations!E98</f>
        <v>0</v>
      </c>
      <c r="F98" s="72">
        <f>Supporting_Calculations!F98</f>
        <v>0</v>
      </c>
      <c r="G98" s="72">
        <f>Supporting_Calculations!G98</f>
        <v>0</v>
      </c>
      <c r="H98" s="99" t="s">
        <v>150</v>
      </c>
    </row>
    <row r="99" spans="1:8" x14ac:dyDescent="0.25">
      <c r="A99" s="79" t="s">
        <v>43</v>
      </c>
      <c r="B99" s="72" t="str">
        <f>Supporting_Calculations!B99</f>
        <v>N/A</v>
      </c>
      <c r="C99" s="72">
        <f>Supporting_Calculations!C99</f>
        <v>0</v>
      </c>
      <c r="D99" s="72">
        <f>Supporting_Calculations!D99</f>
        <v>0</v>
      </c>
      <c r="E99" s="72">
        <f>Supporting_Calculations!E99</f>
        <v>0</v>
      </c>
      <c r="F99" s="72">
        <f>Supporting_Calculations!F99</f>
        <v>0</v>
      </c>
      <c r="G99" s="72">
        <f>Supporting_Calculations!G99</f>
        <v>0</v>
      </c>
      <c r="H99" s="98"/>
    </row>
    <row r="100" spans="1:8" x14ac:dyDescent="0.25">
      <c r="A100" s="79" t="s">
        <v>44</v>
      </c>
      <c r="B100" s="72" t="str">
        <f>Supporting_Calculations!B100</f>
        <v>Stock</v>
      </c>
      <c r="C100" s="72">
        <f>Supporting_Calculations!C100</f>
        <v>0</v>
      </c>
      <c r="D100" s="72">
        <f>Supporting_Calculations!D100</f>
        <v>0</v>
      </c>
      <c r="E100" s="72">
        <f>Supporting_Calculations!E100</f>
        <v>0</v>
      </c>
      <c r="F100" s="72">
        <f>Supporting_Calculations!F100</f>
        <v>0</v>
      </c>
      <c r="G100" s="72">
        <f>Supporting_Calculations!G100</f>
        <v>0</v>
      </c>
      <c r="H100" s="98"/>
    </row>
    <row r="101" spans="1:8" ht="13" x14ac:dyDescent="0.25">
      <c r="A101" s="79" t="s">
        <v>45</v>
      </c>
      <c r="B101" s="72" t="str">
        <f>Supporting_Calculations!B101</f>
        <v>Stock / Equivalent</v>
      </c>
      <c r="C101" s="72">
        <f>Supporting_Calculations!C101</f>
        <v>0</v>
      </c>
      <c r="D101" s="72">
        <f>Supporting_Calculations!D101</f>
        <v>0</v>
      </c>
      <c r="E101" s="72">
        <f>Supporting_Calculations!E101</f>
        <v>0</v>
      </c>
      <c r="F101" s="72">
        <f>Supporting_Calculations!F101</f>
        <v>0</v>
      </c>
      <c r="G101" s="72">
        <f>Supporting_Calculations!G101</f>
        <v>0</v>
      </c>
      <c r="H101" s="99" t="s">
        <v>150</v>
      </c>
    </row>
    <row r="102" spans="1:8" x14ac:dyDescent="0.25">
      <c r="A102" s="79" t="s">
        <v>87</v>
      </c>
      <c r="B102" s="72" t="str">
        <f>Supporting_Calculations!B102</f>
        <v>N/A</v>
      </c>
      <c r="C102" s="72">
        <f>Supporting_Calculations!C102</f>
        <v>0</v>
      </c>
      <c r="D102" s="72">
        <f>Supporting_Calculations!D102</f>
        <v>0</v>
      </c>
      <c r="E102" s="72">
        <f>Supporting_Calculations!E102</f>
        <v>0</v>
      </c>
      <c r="F102" s="72">
        <f>Supporting_Calculations!F102</f>
        <v>0</v>
      </c>
      <c r="G102" s="72">
        <f>Supporting_Calculations!G102</f>
        <v>0</v>
      </c>
      <c r="H102" s="98"/>
    </row>
    <row r="103" spans="1:8" x14ac:dyDescent="0.25">
      <c r="A103" s="79" t="s">
        <v>117</v>
      </c>
      <c r="B103" s="72" t="str">
        <f>Supporting_Calculations!B103</f>
        <v>N/A</v>
      </c>
      <c r="C103" s="72">
        <f>Supporting_Calculations!C103</f>
        <v>0</v>
      </c>
      <c r="D103" s="72">
        <f>Supporting_Calculations!D103</f>
        <v>0</v>
      </c>
      <c r="E103" s="72">
        <f>Supporting_Calculations!E103</f>
        <v>0</v>
      </c>
      <c r="F103" s="72">
        <f>Supporting_Calculations!F103</f>
        <v>0</v>
      </c>
      <c r="G103" s="72">
        <f>Supporting_Calculations!G103</f>
        <v>0</v>
      </c>
      <c r="H103" s="98"/>
    </row>
    <row r="104" spans="1:8" x14ac:dyDescent="0.25">
      <c r="A104" s="79"/>
      <c r="B104" s="72"/>
      <c r="C104" s="72">
        <f>Supporting_Calculations!C104</f>
        <v>0</v>
      </c>
      <c r="D104" s="72">
        <f>Supporting_Calculations!D104</f>
        <v>0</v>
      </c>
      <c r="E104" s="72">
        <f>Supporting_Calculations!E104</f>
        <v>0</v>
      </c>
      <c r="F104" s="72">
        <f>Supporting_Calculations!F104</f>
        <v>0</v>
      </c>
      <c r="G104" s="72">
        <f>Supporting_Calculations!G104</f>
        <v>0</v>
      </c>
      <c r="H104" s="98"/>
    </row>
    <row r="105" spans="1:8" ht="13" x14ac:dyDescent="0.25">
      <c r="A105" s="80" t="s">
        <v>26</v>
      </c>
      <c r="B105" s="72"/>
      <c r="C105" s="72">
        <f>Supporting_Calculations!C105</f>
        <v>0</v>
      </c>
      <c r="D105" s="72">
        <f>Supporting_Calculations!D105</f>
        <v>0</v>
      </c>
      <c r="E105" s="72">
        <f>Supporting_Calculations!E105</f>
        <v>0</v>
      </c>
      <c r="F105" s="72">
        <f>Supporting_Calculations!F105</f>
        <v>0</v>
      </c>
      <c r="G105" s="72">
        <f>Supporting_Calculations!G105</f>
        <v>0</v>
      </c>
      <c r="H105" s="98"/>
    </row>
    <row r="106" spans="1:8" x14ac:dyDescent="0.25">
      <c r="A106" s="79" t="s">
        <v>33</v>
      </c>
      <c r="B106" s="72" t="str">
        <f>Supporting_Calculations!B106</f>
        <v>N/A</v>
      </c>
      <c r="C106" s="72">
        <f>Supporting_Calculations!C106</f>
        <v>0</v>
      </c>
      <c r="D106" s="72">
        <f>Supporting_Calculations!D106</f>
        <v>0</v>
      </c>
      <c r="E106" s="72">
        <f>Supporting_Calculations!E106</f>
        <v>0</v>
      </c>
      <c r="F106" s="72">
        <f>Supporting_Calculations!F106</f>
        <v>0</v>
      </c>
      <c r="G106" s="72">
        <f>Supporting_Calculations!G106</f>
        <v>0</v>
      </c>
      <c r="H106" s="98"/>
    </row>
    <row r="107" spans="1:8" x14ac:dyDescent="0.25">
      <c r="A107" s="79" t="s">
        <v>34</v>
      </c>
      <c r="B107" s="72" t="str">
        <f>Supporting_Calculations!B107</f>
        <v>Stock</v>
      </c>
      <c r="C107" s="72">
        <f>Supporting_Calculations!C107</f>
        <v>0</v>
      </c>
      <c r="D107" s="72">
        <f>Supporting_Calculations!D107</f>
        <v>0</v>
      </c>
      <c r="E107" s="72">
        <f>Supporting_Calculations!E107</f>
        <v>0</v>
      </c>
      <c r="F107" s="72">
        <f>Supporting_Calculations!F107</f>
        <v>0</v>
      </c>
      <c r="G107" s="72">
        <f>Supporting_Calculations!G107</f>
        <v>0</v>
      </c>
      <c r="H107" s="98"/>
    </row>
    <row r="108" spans="1:8" x14ac:dyDescent="0.25">
      <c r="A108" s="79" t="s">
        <v>35</v>
      </c>
      <c r="B108" s="72" t="str">
        <f>Supporting_Calculations!B108</f>
        <v>Silent Running</v>
      </c>
      <c r="C108" s="72">
        <f>Supporting_Calculations!C108</f>
        <v>0</v>
      </c>
      <c r="D108" s="72">
        <f>Supporting_Calculations!D108</f>
        <v>0</v>
      </c>
      <c r="E108" s="72">
        <f>Supporting_Calculations!E108</f>
        <v>100</v>
      </c>
      <c r="F108" s="72">
        <f>Supporting_Calculations!F108</f>
        <v>150</v>
      </c>
      <c r="G108" s="72">
        <f>Supporting_Calculations!G108</f>
        <v>150</v>
      </c>
      <c r="H108" s="53" t="s">
        <v>168</v>
      </c>
    </row>
    <row r="109" spans="1:8" x14ac:dyDescent="0.25">
      <c r="A109" s="79" t="s">
        <v>70</v>
      </c>
      <c r="B109" s="72" t="str">
        <f>Supporting_Calculations!B109</f>
        <v>N/A</v>
      </c>
      <c r="C109" s="72">
        <f>Supporting_Calculations!C109</f>
        <v>0</v>
      </c>
      <c r="D109" s="72">
        <f>Supporting_Calculations!D109</f>
        <v>0</v>
      </c>
      <c r="E109" s="72">
        <f>Supporting_Calculations!E109</f>
        <v>0</v>
      </c>
      <c r="F109" s="72">
        <f>Supporting_Calculations!F109</f>
        <v>0</v>
      </c>
      <c r="G109" s="72">
        <f>Supporting_Calculations!G109</f>
        <v>0</v>
      </c>
      <c r="H109" s="98"/>
    </row>
    <row r="110" spans="1:8" x14ac:dyDescent="0.25">
      <c r="A110" s="79" t="s">
        <v>117</v>
      </c>
      <c r="B110" s="72"/>
      <c r="C110" s="72">
        <f>Supporting_Calculations!C110</f>
        <v>0</v>
      </c>
      <c r="D110" s="72">
        <f>Supporting_Calculations!D110</f>
        <v>0</v>
      </c>
      <c r="E110" s="72">
        <f>Supporting_Calculations!E110</f>
        <v>0</v>
      </c>
      <c r="F110" s="72">
        <f>Supporting_Calculations!F110</f>
        <v>0</v>
      </c>
      <c r="G110" s="72">
        <f>Supporting_Calculations!G110</f>
        <v>0</v>
      </c>
      <c r="H110" s="98"/>
    </row>
    <row r="111" spans="1:8" x14ac:dyDescent="0.25">
      <c r="A111" s="79"/>
      <c r="B111" s="72"/>
      <c r="C111" s="72">
        <f>Supporting_Calculations!C111</f>
        <v>0</v>
      </c>
      <c r="D111" s="72">
        <f>Supporting_Calculations!D111</f>
        <v>0</v>
      </c>
      <c r="E111" s="72">
        <f>Supporting_Calculations!E111</f>
        <v>0</v>
      </c>
      <c r="F111" s="72">
        <f>Supporting_Calculations!F111</f>
        <v>0</v>
      </c>
      <c r="G111" s="72">
        <f>Supporting_Calculations!G111</f>
        <v>0</v>
      </c>
      <c r="H111" s="98"/>
    </row>
    <row r="112" spans="1:8" ht="13" x14ac:dyDescent="0.25">
      <c r="A112" s="80" t="s">
        <v>29</v>
      </c>
      <c r="B112" s="72"/>
      <c r="C112" s="72">
        <f>Supporting_Calculations!C112</f>
        <v>0</v>
      </c>
      <c r="D112" s="72">
        <f>Supporting_Calculations!D112</f>
        <v>0</v>
      </c>
      <c r="E112" s="72">
        <f>Supporting_Calculations!E112</f>
        <v>0</v>
      </c>
      <c r="F112" s="72">
        <f>Supporting_Calculations!F112</f>
        <v>0</v>
      </c>
      <c r="G112" s="72">
        <f>Supporting_Calculations!G112</f>
        <v>0</v>
      </c>
      <c r="H112" s="98"/>
    </row>
    <row r="113" spans="1:8" x14ac:dyDescent="0.25">
      <c r="A113" s="79" t="s">
        <v>89</v>
      </c>
      <c r="B113" s="72" t="str">
        <f>Supporting_Calculations!B113</f>
        <v>N/A</v>
      </c>
      <c r="C113" s="72">
        <f>Supporting_Calculations!C113</f>
        <v>0</v>
      </c>
      <c r="D113" s="72">
        <f>Supporting_Calculations!D113</f>
        <v>0</v>
      </c>
      <c r="E113" s="72">
        <f>Supporting_Calculations!E113</f>
        <v>0</v>
      </c>
      <c r="F113" s="72">
        <f>Supporting_Calculations!F113</f>
        <v>0</v>
      </c>
      <c r="G113" s="72">
        <f>Supporting_Calculations!G113</f>
        <v>0</v>
      </c>
      <c r="H113" s="98"/>
    </row>
    <row r="114" spans="1:8" x14ac:dyDescent="0.25">
      <c r="A114" s="79" t="s">
        <v>90</v>
      </c>
      <c r="B114" s="72" t="str">
        <f>Supporting_Calculations!B114</f>
        <v>N/A</v>
      </c>
      <c r="C114" s="72">
        <f>Supporting_Calculations!C114</f>
        <v>0</v>
      </c>
      <c r="D114" s="72">
        <f>Supporting_Calculations!D114</f>
        <v>0</v>
      </c>
      <c r="E114" s="72">
        <f>Supporting_Calculations!E114</f>
        <v>0</v>
      </c>
      <c r="F114" s="72">
        <f>Supporting_Calculations!F114</f>
        <v>0</v>
      </c>
      <c r="G114" s="72">
        <f>Supporting_Calculations!G114</f>
        <v>0</v>
      </c>
      <c r="H114" s="98"/>
    </row>
    <row r="115" spans="1:8" x14ac:dyDescent="0.25">
      <c r="A115" s="79" t="s">
        <v>30</v>
      </c>
      <c r="B115" s="72" t="str">
        <f>Supporting_Calculations!B115</f>
        <v>Stock</v>
      </c>
      <c r="C115" s="72">
        <f>Supporting_Calculations!C115</f>
        <v>0</v>
      </c>
      <c r="D115" s="72">
        <f>Supporting_Calculations!D115</f>
        <v>0</v>
      </c>
      <c r="E115" s="72">
        <f>Supporting_Calculations!E115</f>
        <v>0</v>
      </c>
      <c r="F115" s="72">
        <f>Supporting_Calculations!F115</f>
        <v>0</v>
      </c>
      <c r="G115" s="72">
        <f>Supporting_Calculations!G115</f>
        <v>0</v>
      </c>
      <c r="H115" s="98"/>
    </row>
    <row r="116" spans="1:8" x14ac:dyDescent="0.25">
      <c r="A116" s="79" t="s">
        <v>31</v>
      </c>
      <c r="B116" s="72" t="str">
        <f>Supporting_Calculations!B116</f>
        <v>Stock</v>
      </c>
      <c r="C116" s="72">
        <f>Supporting_Calculations!C116</f>
        <v>0</v>
      </c>
      <c r="D116" s="72">
        <f>Supporting_Calculations!D116</f>
        <v>0</v>
      </c>
      <c r="E116" s="72">
        <f>Supporting_Calculations!E116</f>
        <v>0</v>
      </c>
      <c r="F116" s="72">
        <f>Supporting_Calculations!F116</f>
        <v>0</v>
      </c>
      <c r="G116" s="72">
        <f>Supporting_Calculations!G116</f>
        <v>0</v>
      </c>
      <c r="H116" s="98"/>
    </row>
    <row r="117" spans="1:8" x14ac:dyDescent="0.25">
      <c r="A117" s="79" t="s">
        <v>32</v>
      </c>
      <c r="B117" s="72" t="str">
        <f>Supporting_Calculations!B117</f>
        <v>Stock</v>
      </c>
      <c r="C117" s="72">
        <f>Supporting_Calculations!C117</f>
        <v>0</v>
      </c>
      <c r="D117" s="72">
        <f>Supporting_Calculations!D117</f>
        <v>0</v>
      </c>
      <c r="E117" s="72">
        <f>Supporting_Calculations!E117</f>
        <v>0</v>
      </c>
      <c r="F117" s="72">
        <f>Supporting_Calculations!F117</f>
        <v>0</v>
      </c>
      <c r="G117" s="72">
        <f>Supporting_Calculations!G117</f>
        <v>0</v>
      </c>
      <c r="H117" s="98"/>
    </row>
    <row r="118" spans="1:8" ht="13" x14ac:dyDescent="0.25">
      <c r="A118" s="79" t="s">
        <v>91</v>
      </c>
      <c r="B118" s="72" t="str">
        <f>Supporting_Calculations!B118</f>
        <v>Stock / Equivalent</v>
      </c>
      <c r="C118" s="72">
        <f>Supporting_Calculations!C118</f>
        <v>0</v>
      </c>
      <c r="D118" s="72">
        <f>Supporting_Calculations!D118</f>
        <v>0</v>
      </c>
      <c r="E118" s="72">
        <f>Supporting_Calculations!E118</f>
        <v>0</v>
      </c>
      <c r="F118" s="72">
        <f>Supporting_Calculations!F118</f>
        <v>0</v>
      </c>
      <c r="G118" s="72">
        <f>Supporting_Calculations!G118</f>
        <v>0</v>
      </c>
      <c r="H118" s="99" t="s">
        <v>150</v>
      </c>
    </row>
    <row r="119" spans="1:8" x14ac:dyDescent="0.25">
      <c r="A119" s="79" t="s">
        <v>46</v>
      </c>
      <c r="B119" s="72" t="str">
        <f>Supporting_Calculations!B119</f>
        <v>Stock</v>
      </c>
      <c r="C119" s="72">
        <f>Supporting_Calculations!C119</f>
        <v>0</v>
      </c>
      <c r="D119" s="72">
        <f>Supporting_Calculations!D119</f>
        <v>0</v>
      </c>
      <c r="E119" s="72">
        <f>Supporting_Calculations!E119</f>
        <v>0</v>
      </c>
      <c r="F119" s="72">
        <f>Supporting_Calculations!F119</f>
        <v>0</v>
      </c>
      <c r="G119" s="72">
        <f>Supporting_Calculations!G119</f>
        <v>0</v>
      </c>
      <c r="H119" s="98"/>
    </row>
    <row r="120" spans="1:8" x14ac:dyDescent="0.25">
      <c r="A120" s="79" t="s">
        <v>48</v>
      </c>
      <c r="B120" s="73" t="s">
        <v>138</v>
      </c>
      <c r="C120" s="72">
        <f>Supporting_Calculations!C120</f>
        <v>0</v>
      </c>
      <c r="D120" s="72">
        <f>Supporting_Calculations!D120</f>
        <v>0</v>
      </c>
      <c r="E120" s="72">
        <f>Supporting_Calculations!E120</f>
        <v>0</v>
      </c>
      <c r="F120" s="72">
        <f>Supporting_Calculations!F120</f>
        <v>0</v>
      </c>
      <c r="G120" s="72">
        <f>Supporting_Calculations!G120</f>
        <v>0</v>
      </c>
      <c r="H120" s="98"/>
    </row>
    <row r="121" spans="1:8" x14ac:dyDescent="0.25">
      <c r="A121" s="79" t="s">
        <v>71</v>
      </c>
      <c r="B121" s="72" t="str">
        <f>Supporting_Calculations!B121</f>
        <v>Stock</v>
      </c>
      <c r="C121" s="72">
        <f>Supporting_Calculations!C121</f>
        <v>0</v>
      </c>
      <c r="D121" s="72">
        <f>Supporting_Calculations!D121</f>
        <v>0</v>
      </c>
      <c r="E121" s="72">
        <f>Supporting_Calculations!E121</f>
        <v>0</v>
      </c>
      <c r="F121" s="72">
        <f>Supporting_Calculations!F121</f>
        <v>0</v>
      </c>
      <c r="G121" s="72">
        <f>Supporting_Calculations!G121</f>
        <v>0</v>
      </c>
      <c r="H121" s="98"/>
    </row>
    <row r="122" spans="1:8" x14ac:dyDescent="0.25">
      <c r="A122" s="79" t="s">
        <v>49</v>
      </c>
      <c r="B122" s="72" t="str">
        <f>Supporting_Calculations!B122</f>
        <v>N/A</v>
      </c>
      <c r="C122" s="72">
        <f>Supporting_Calculations!C122</f>
        <v>0</v>
      </c>
      <c r="D122" s="72">
        <f>Supporting_Calculations!D122</f>
        <v>0</v>
      </c>
      <c r="E122" s="72">
        <f>Supporting_Calculations!E122</f>
        <v>0</v>
      </c>
      <c r="F122" s="72">
        <f>Supporting_Calculations!F122</f>
        <v>0</v>
      </c>
      <c r="G122" s="72">
        <f>Supporting_Calculations!G122</f>
        <v>0</v>
      </c>
      <c r="H122" s="98"/>
    </row>
    <row r="123" spans="1:8" x14ac:dyDescent="0.25">
      <c r="A123" s="79" t="s">
        <v>50</v>
      </c>
      <c r="B123" s="72" t="str">
        <f>Supporting_Calculations!B123</f>
        <v>Stock</v>
      </c>
      <c r="C123" s="72">
        <f>Supporting_Calculations!C123</f>
        <v>0</v>
      </c>
      <c r="D123" s="72">
        <f>Supporting_Calculations!D123</f>
        <v>0</v>
      </c>
      <c r="E123" s="72">
        <f>Supporting_Calculations!E123</f>
        <v>0</v>
      </c>
      <c r="F123" s="72">
        <f>Supporting_Calculations!F123</f>
        <v>0</v>
      </c>
      <c r="G123" s="72">
        <f>Supporting_Calculations!G123</f>
        <v>0</v>
      </c>
      <c r="H123" s="53"/>
    </row>
    <row r="124" spans="1:8" x14ac:dyDescent="0.25">
      <c r="A124" s="79" t="s">
        <v>51</v>
      </c>
      <c r="B124" s="72" t="str">
        <f>Supporting_Calculations!B124</f>
        <v>Stock</v>
      </c>
      <c r="C124" s="72">
        <f>Supporting_Calculations!C124</f>
        <v>0</v>
      </c>
      <c r="D124" s="72">
        <f>Supporting_Calculations!D124</f>
        <v>0</v>
      </c>
      <c r="E124" s="72">
        <f>Supporting_Calculations!E124</f>
        <v>0</v>
      </c>
      <c r="F124" s="72">
        <f>Supporting_Calculations!F124</f>
        <v>0</v>
      </c>
      <c r="G124" s="72">
        <f>Supporting_Calculations!G124</f>
        <v>0</v>
      </c>
      <c r="H124" s="52"/>
    </row>
    <row r="125" spans="1:8" x14ac:dyDescent="0.25">
      <c r="A125" s="79" t="s">
        <v>72</v>
      </c>
      <c r="B125" s="72" t="str">
        <f>Supporting_Calculations!B125</f>
        <v>Stock</v>
      </c>
      <c r="C125" s="72">
        <f>Supporting_Calculations!C125</f>
        <v>0</v>
      </c>
      <c r="D125" s="72">
        <f>Supporting_Calculations!D125</f>
        <v>0</v>
      </c>
      <c r="E125" s="72">
        <f>Supporting_Calculations!E125</f>
        <v>0</v>
      </c>
      <c r="F125" s="72">
        <f>Supporting_Calculations!F125</f>
        <v>0</v>
      </c>
      <c r="G125" s="72">
        <f>Supporting_Calculations!G125</f>
        <v>0</v>
      </c>
      <c r="H125" s="98"/>
    </row>
    <row r="126" spans="1:8" x14ac:dyDescent="0.25">
      <c r="A126" s="79" t="s">
        <v>87</v>
      </c>
      <c r="B126" s="72" t="str">
        <f>Supporting_Calculations!B126</f>
        <v>N/A</v>
      </c>
      <c r="C126" s="72">
        <f>Supporting_Calculations!C126</f>
        <v>0</v>
      </c>
      <c r="D126" s="72">
        <f>Supporting_Calculations!D126</f>
        <v>0</v>
      </c>
      <c r="E126" s="72">
        <f>Supporting_Calculations!E126</f>
        <v>0</v>
      </c>
      <c r="F126" s="72">
        <f>Supporting_Calculations!F126</f>
        <v>0</v>
      </c>
      <c r="G126" s="72">
        <f>Supporting_Calculations!G126</f>
        <v>0</v>
      </c>
      <c r="H126" s="98"/>
    </row>
    <row r="127" spans="1:8" x14ac:dyDescent="0.25">
      <c r="A127" s="79" t="s">
        <v>117</v>
      </c>
      <c r="B127" s="72" t="str">
        <f>Supporting_Calculations!B127</f>
        <v>N/A</v>
      </c>
      <c r="C127" s="72">
        <f>Supporting_Calculations!C127</f>
        <v>0</v>
      </c>
      <c r="D127" s="72">
        <f>Supporting_Calculations!D127</f>
        <v>0</v>
      </c>
      <c r="E127" s="72">
        <f>Supporting_Calculations!E127</f>
        <v>0</v>
      </c>
      <c r="F127" s="72">
        <f>Supporting_Calculations!F127</f>
        <v>0</v>
      </c>
      <c r="G127" s="72">
        <f>Supporting_Calculations!G127</f>
        <v>0</v>
      </c>
      <c r="H127" s="98"/>
    </row>
    <row r="128" spans="1:8" x14ac:dyDescent="0.25">
      <c r="A128" s="79"/>
      <c r="B128" s="72"/>
      <c r="C128" s="72">
        <f>Supporting_Calculations!C128</f>
        <v>0</v>
      </c>
      <c r="D128" s="72">
        <f>Supporting_Calculations!D128</f>
        <v>0</v>
      </c>
      <c r="E128" s="72">
        <f>Supporting_Calculations!E128</f>
        <v>0</v>
      </c>
      <c r="F128" s="72">
        <f>Supporting_Calculations!F128</f>
        <v>0</v>
      </c>
      <c r="G128" s="72">
        <f>Supporting_Calculations!G128</f>
        <v>0</v>
      </c>
      <c r="H128" s="98"/>
    </row>
    <row r="129" spans="1:8" ht="13" x14ac:dyDescent="0.25">
      <c r="A129" s="80" t="s">
        <v>53</v>
      </c>
      <c r="B129" s="72"/>
      <c r="C129" s="72">
        <f>Supporting_Calculations!C129</f>
        <v>0</v>
      </c>
      <c r="D129" s="72">
        <f>Supporting_Calculations!D129</f>
        <v>0</v>
      </c>
      <c r="E129" s="72">
        <f>Supporting_Calculations!E129</f>
        <v>0</v>
      </c>
      <c r="F129" s="72">
        <f>Supporting_Calculations!F129</f>
        <v>0</v>
      </c>
      <c r="G129" s="72">
        <f>Supporting_Calculations!G129</f>
        <v>0</v>
      </c>
      <c r="H129" s="98"/>
    </row>
    <row r="130" spans="1:8" x14ac:dyDescent="0.25">
      <c r="A130" s="79" t="s">
        <v>47</v>
      </c>
      <c r="B130" s="72"/>
      <c r="C130" s="72">
        <f>Supporting_Calculations!C130</f>
        <v>0</v>
      </c>
      <c r="D130" s="72">
        <f>Supporting_Calculations!D130</f>
        <v>0</v>
      </c>
      <c r="E130" s="72">
        <f>Supporting_Calculations!E130</f>
        <v>0</v>
      </c>
      <c r="F130" s="72">
        <f>Supporting_Calculations!F130</f>
        <v>0</v>
      </c>
      <c r="G130" s="72">
        <f>Supporting_Calculations!G130</f>
        <v>0</v>
      </c>
      <c r="H130" s="98"/>
    </row>
    <row r="131" spans="1:8" x14ac:dyDescent="0.25">
      <c r="A131" s="79" t="s">
        <v>54</v>
      </c>
      <c r="B131" s="72" t="str">
        <f>Supporting_Calculations!B131</f>
        <v>N/A</v>
      </c>
      <c r="C131" s="72">
        <f>Supporting_Calculations!C131</f>
        <v>0</v>
      </c>
      <c r="D131" s="72">
        <f>Supporting_Calculations!D131</f>
        <v>0</v>
      </c>
      <c r="E131" s="72">
        <f>Supporting_Calculations!E131</f>
        <v>0</v>
      </c>
      <c r="F131" s="72">
        <f>Supporting_Calculations!F131</f>
        <v>0</v>
      </c>
      <c r="G131" s="72">
        <f>Supporting_Calculations!G131</f>
        <v>0</v>
      </c>
      <c r="H131" s="98"/>
    </row>
    <row r="132" spans="1:8" x14ac:dyDescent="0.25">
      <c r="A132" s="79" t="s">
        <v>55</v>
      </c>
      <c r="B132" s="72" t="str">
        <f>Supporting_Calculations!B132</f>
        <v>Stock / Equivalent</v>
      </c>
      <c r="C132" s="72">
        <f>Supporting_Calculations!C132</f>
        <v>0</v>
      </c>
      <c r="D132" s="72">
        <f>Supporting_Calculations!D132</f>
        <v>0</v>
      </c>
      <c r="E132" s="72">
        <f>Supporting_Calculations!E132</f>
        <v>0</v>
      </c>
      <c r="F132" s="72">
        <f>Supporting_Calculations!F132</f>
        <v>0</v>
      </c>
      <c r="G132" s="72">
        <f>Supporting_Calculations!G132</f>
        <v>0</v>
      </c>
      <c r="H132" s="98"/>
    </row>
    <row r="133" spans="1:8" x14ac:dyDescent="0.25">
      <c r="A133" s="79" t="s">
        <v>56</v>
      </c>
      <c r="B133" s="72" t="str">
        <f>Supporting_Calculations!B133</f>
        <v>Stock / Equivalent</v>
      </c>
      <c r="C133" s="72">
        <f>Supporting_Calculations!C133</f>
        <v>0</v>
      </c>
      <c r="D133" s="72">
        <f>Supporting_Calculations!D133</f>
        <v>0</v>
      </c>
      <c r="E133" s="72">
        <f>Supporting_Calculations!E133</f>
        <v>0</v>
      </c>
      <c r="F133" s="72">
        <f>Supporting_Calculations!F133</f>
        <v>0</v>
      </c>
      <c r="G133" s="72">
        <f>Supporting_Calculations!G133</f>
        <v>0</v>
      </c>
      <c r="H133" s="98"/>
    </row>
    <row r="134" spans="1:8" x14ac:dyDescent="0.25">
      <c r="A134" s="79" t="s">
        <v>57</v>
      </c>
      <c r="B134" s="72" t="str">
        <f>Supporting_Calculations!B134</f>
        <v>Stock / Equivalent</v>
      </c>
      <c r="C134" s="72">
        <f>Supporting_Calculations!C134</f>
        <v>0</v>
      </c>
      <c r="D134" s="72">
        <f>Supporting_Calculations!D134</f>
        <v>0</v>
      </c>
      <c r="E134" s="72">
        <f>Supporting_Calculations!E134</f>
        <v>0</v>
      </c>
      <c r="F134" s="72">
        <f>Supporting_Calculations!F134</f>
        <v>0</v>
      </c>
      <c r="G134" s="72">
        <f>Supporting_Calculations!G134</f>
        <v>0</v>
      </c>
      <c r="H134" s="98"/>
    </row>
    <row r="135" spans="1:8" ht="26" x14ac:dyDescent="0.25">
      <c r="A135" s="79" t="s">
        <v>58</v>
      </c>
      <c r="B135" s="72" t="str">
        <f>Supporting_Calculations!B135</f>
        <v>Prototyping Only</v>
      </c>
      <c r="C135" s="72"/>
      <c r="D135" s="72">
        <f>Supporting_Calculations!D135</f>
        <v>0</v>
      </c>
      <c r="E135" s="72"/>
      <c r="F135" s="72"/>
      <c r="G135" s="72">
        <f>Supporting_Calculations!G135</f>
        <v>0</v>
      </c>
      <c r="H135" s="99" t="s">
        <v>169</v>
      </c>
    </row>
    <row r="136" spans="1:8" x14ac:dyDescent="0.25">
      <c r="A136" s="79" t="s">
        <v>92</v>
      </c>
      <c r="B136" s="72" t="str">
        <f>Supporting_Calculations!B136</f>
        <v>N/A</v>
      </c>
      <c r="C136" s="72">
        <f>Supporting_Calculations!C136</f>
        <v>0</v>
      </c>
      <c r="D136" s="72">
        <f>Supporting_Calculations!D136</f>
        <v>0</v>
      </c>
      <c r="E136" s="72">
        <f>Supporting_Calculations!E136</f>
        <v>0</v>
      </c>
      <c r="F136" s="72">
        <f>Supporting_Calculations!F136</f>
        <v>0</v>
      </c>
      <c r="G136" s="72">
        <f>Supporting_Calculations!G136</f>
        <v>0</v>
      </c>
      <c r="H136" s="98"/>
    </row>
    <row r="137" spans="1:8" x14ac:dyDescent="0.25">
      <c r="A137" s="79" t="s">
        <v>93</v>
      </c>
      <c r="B137" s="72" t="str">
        <f>Supporting_Calculations!B137</f>
        <v>N/A</v>
      </c>
      <c r="C137" s="72">
        <f>Supporting_Calculations!C137</f>
        <v>0</v>
      </c>
      <c r="D137" s="72">
        <f>Supporting_Calculations!D137</f>
        <v>0</v>
      </c>
      <c r="E137" s="72">
        <f>Supporting_Calculations!E137</f>
        <v>0</v>
      </c>
      <c r="F137" s="72">
        <f>Supporting_Calculations!F137</f>
        <v>0</v>
      </c>
      <c r="G137" s="72">
        <f>Supporting_Calculations!G137</f>
        <v>0</v>
      </c>
      <c r="H137" s="100"/>
    </row>
    <row r="138" spans="1:8" x14ac:dyDescent="0.25">
      <c r="A138" s="83" t="s">
        <v>94</v>
      </c>
      <c r="B138" s="72" t="str">
        <f>Supporting_Calculations!B138</f>
        <v>N/A</v>
      </c>
      <c r="C138" s="72">
        <f>Supporting_Calculations!C138</f>
        <v>0</v>
      </c>
      <c r="D138" s="72">
        <f>Supporting_Calculations!D138</f>
        <v>0</v>
      </c>
      <c r="E138" s="72">
        <f>Supporting_Calculations!E138</f>
        <v>0</v>
      </c>
      <c r="F138" s="72">
        <f>Supporting_Calculations!F138</f>
        <v>0</v>
      </c>
      <c r="G138" s="72">
        <f>Supporting_Calculations!G138</f>
        <v>0</v>
      </c>
      <c r="H138" s="100"/>
    </row>
    <row r="139" spans="1:8" x14ac:dyDescent="0.25">
      <c r="A139" s="79" t="s">
        <v>95</v>
      </c>
      <c r="B139" s="72" t="str">
        <f>Supporting_Calculations!B139</f>
        <v>N/A</v>
      </c>
      <c r="C139" s="72">
        <f>Supporting_Calculations!C139</f>
        <v>0</v>
      </c>
      <c r="D139" s="72">
        <f>Supporting_Calculations!D139</f>
        <v>0</v>
      </c>
      <c r="E139" s="72">
        <f>Supporting_Calculations!E139</f>
        <v>0</v>
      </c>
      <c r="F139" s="72">
        <f>Supporting_Calculations!F139</f>
        <v>0</v>
      </c>
      <c r="G139" s="72">
        <f>Supporting_Calculations!G139</f>
        <v>0</v>
      </c>
      <c r="H139" s="100"/>
    </row>
    <row r="140" spans="1:8" x14ac:dyDescent="0.25">
      <c r="A140" s="79" t="s">
        <v>96</v>
      </c>
      <c r="B140" s="72" t="str">
        <f>Supporting_Calculations!B140</f>
        <v>N/A</v>
      </c>
      <c r="C140" s="72">
        <f>Supporting_Calculations!C140</f>
        <v>0</v>
      </c>
      <c r="D140" s="72">
        <f>Supporting_Calculations!D140</f>
        <v>0</v>
      </c>
      <c r="E140" s="72">
        <f>Supporting_Calculations!E140</f>
        <v>0</v>
      </c>
      <c r="F140" s="72">
        <f>Supporting_Calculations!F140</f>
        <v>0</v>
      </c>
      <c r="G140" s="72">
        <f>Supporting_Calculations!G140</f>
        <v>0</v>
      </c>
      <c r="H140" s="100"/>
    </row>
    <row r="141" spans="1:8" x14ac:dyDescent="0.25">
      <c r="A141" s="79" t="s">
        <v>97</v>
      </c>
      <c r="B141" s="72" t="str">
        <f>Supporting_Calculations!B141</f>
        <v>For Research only</v>
      </c>
      <c r="C141" s="72">
        <f>Supporting_Calculations!C141</f>
        <v>0</v>
      </c>
      <c r="D141" s="72">
        <f>Supporting_Calculations!D141</f>
        <v>0</v>
      </c>
      <c r="E141" s="72">
        <f>Supporting_Calculations!E141</f>
        <v>0</v>
      </c>
      <c r="F141" s="72">
        <f>Supporting_Calculations!F141</f>
        <v>0</v>
      </c>
      <c r="G141" s="72">
        <f>Supporting_Calculations!G141</f>
        <v>0</v>
      </c>
      <c r="H141" s="100"/>
    </row>
    <row r="142" spans="1:8" x14ac:dyDescent="0.25">
      <c r="A142" s="79" t="s">
        <v>98</v>
      </c>
      <c r="B142" s="72" t="str">
        <f>Supporting_Calculations!B142</f>
        <v>For Research only</v>
      </c>
      <c r="C142" s="72">
        <f>Supporting_Calculations!C142</f>
        <v>0</v>
      </c>
      <c r="D142" s="72">
        <f>Supporting_Calculations!D142</f>
        <v>0</v>
      </c>
      <c r="E142" s="72">
        <f>Supporting_Calculations!E142</f>
        <v>0</v>
      </c>
      <c r="F142" s="72">
        <f>Supporting_Calculations!F142</f>
        <v>0</v>
      </c>
      <c r="G142" s="72">
        <f>Supporting_Calculations!G142</f>
        <v>0</v>
      </c>
      <c r="H142" s="100"/>
    </row>
    <row r="143" spans="1:8" x14ac:dyDescent="0.25">
      <c r="A143" s="79" t="s">
        <v>108</v>
      </c>
      <c r="B143" s="72" t="str">
        <f>Supporting_Calculations!B143</f>
        <v>For Research only</v>
      </c>
      <c r="C143" s="72">
        <f>Supporting_Calculations!C143</f>
        <v>0</v>
      </c>
      <c r="D143" s="72">
        <f>Supporting_Calculations!D143</f>
        <v>0</v>
      </c>
      <c r="E143" s="72">
        <f>Supporting_Calculations!E143</f>
        <v>0</v>
      </c>
      <c r="F143" s="72">
        <f>Supporting_Calculations!F143</f>
        <v>0</v>
      </c>
      <c r="G143" s="72">
        <f>Supporting_Calculations!G143</f>
        <v>0</v>
      </c>
      <c r="H143" s="100"/>
    </row>
    <row r="144" spans="1:8" x14ac:dyDescent="0.25">
      <c r="A144" s="79" t="s">
        <v>107</v>
      </c>
      <c r="B144" s="72" t="str">
        <f>Supporting_Calculations!B144</f>
        <v>For Research only</v>
      </c>
      <c r="C144" s="72">
        <f>Supporting_Calculations!C144</f>
        <v>0</v>
      </c>
      <c r="D144" s="72">
        <f>Supporting_Calculations!D144</f>
        <v>0</v>
      </c>
      <c r="E144" s="72">
        <f>Supporting_Calculations!E144</f>
        <v>0</v>
      </c>
      <c r="F144" s="72">
        <f>Supporting_Calculations!F144</f>
        <v>0</v>
      </c>
      <c r="G144" s="72">
        <f>Supporting_Calculations!G144</f>
        <v>0</v>
      </c>
      <c r="H144" s="100"/>
    </row>
    <row r="145" spans="1:8" x14ac:dyDescent="0.25">
      <c r="A145" s="84" t="s">
        <v>87</v>
      </c>
      <c r="B145" s="72" t="str">
        <f>Supporting_Calculations!B145</f>
        <v>Stock Equivlent</v>
      </c>
      <c r="C145" s="72">
        <f>Supporting_Calculations!C145</f>
        <v>0</v>
      </c>
      <c r="D145" s="72">
        <f>Supporting_Calculations!D145</f>
        <v>0</v>
      </c>
      <c r="E145" s="72">
        <f>Supporting_Calculations!E145</f>
        <v>0</v>
      </c>
      <c r="F145" s="72">
        <f>Supporting_Calculations!F145</f>
        <v>0</v>
      </c>
      <c r="G145" s="72">
        <f>Supporting_Calculations!G145</f>
        <v>0</v>
      </c>
      <c r="H145" s="100"/>
    </row>
    <row r="146" spans="1:8" x14ac:dyDescent="0.25">
      <c r="A146" s="79" t="s">
        <v>119</v>
      </c>
      <c r="B146" s="72" t="str">
        <f>Supporting_Calculations!B146</f>
        <v>N/A</v>
      </c>
      <c r="C146" s="72">
        <f>Supporting_Calculations!C146</f>
        <v>0</v>
      </c>
      <c r="D146" s="72">
        <f>Supporting_Calculations!D146</f>
        <v>0</v>
      </c>
      <c r="E146" s="72">
        <f>Supporting_Calculations!E146</f>
        <v>0</v>
      </c>
      <c r="F146" s="72">
        <f>Supporting_Calculations!F146</f>
        <v>0</v>
      </c>
      <c r="G146" s="72">
        <f>Supporting_Calculations!G146</f>
        <v>0</v>
      </c>
      <c r="H146" s="100"/>
    </row>
    <row r="147" spans="1:8" x14ac:dyDescent="0.25">
      <c r="A147" s="79" t="s">
        <v>120</v>
      </c>
      <c r="B147" s="72" t="str">
        <f>Supporting_Calculations!B147</f>
        <v>N/A</v>
      </c>
      <c r="C147" s="72">
        <f>Supporting_Calculations!C147</f>
        <v>0</v>
      </c>
      <c r="D147" s="72">
        <f>Supporting_Calculations!D147</f>
        <v>0</v>
      </c>
      <c r="E147" s="72">
        <f>Supporting_Calculations!E147</f>
        <v>0</v>
      </c>
      <c r="F147" s="72">
        <f>Supporting_Calculations!F147</f>
        <v>0</v>
      </c>
      <c r="G147" s="72">
        <f>Supporting_Calculations!G147</f>
        <v>0</v>
      </c>
      <c r="H147" s="100"/>
    </row>
    <row r="148" spans="1:8" x14ac:dyDescent="0.25">
      <c r="A148" s="79" t="s">
        <v>55</v>
      </c>
      <c r="B148" s="72"/>
      <c r="C148" s="72">
        <f>Supporting_Calculations!C148</f>
        <v>0</v>
      </c>
      <c r="D148" s="72">
        <f>Supporting_Calculations!D148</f>
        <v>0</v>
      </c>
      <c r="E148" s="72">
        <f>Supporting_Calculations!E148</f>
        <v>0</v>
      </c>
      <c r="F148" s="72">
        <f>Supporting_Calculations!F148</f>
        <v>0</v>
      </c>
      <c r="G148" s="72">
        <f>Supporting_Calculations!G148</f>
        <v>0</v>
      </c>
      <c r="H148" s="100"/>
    </row>
    <row r="149" spans="1:8" x14ac:dyDescent="0.25">
      <c r="A149" s="79"/>
      <c r="B149" s="72"/>
      <c r="C149" s="72">
        <f>Supporting_Calculations!C149</f>
        <v>0</v>
      </c>
      <c r="D149" s="72">
        <f>Supporting_Calculations!D149</f>
        <v>0</v>
      </c>
      <c r="E149" s="72">
        <f>Supporting_Calculations!E149</f>
        <v>0</v>
      </c>
      <c r="F149" s="72">
        <f>Supporting_Calculations!F149</f>
        <v>0</v>
      </c>
      <c r="G149" s="72">
        <f>Supporting_Calculations!G149</f>
        <v>0</v>
      </c>
      <c r="H149" s="100"/>
    </row>
    <row r="150" spans="1:8" x14ac:dyDescent="0.25">
      <c r="A150" s="79"/>
      <c r="B150" s="3"/>
      <c r="C150" s="2"/>
      <c r="D150" s="2"/>
      <c r="E150" s="2"/>
      <c r="F150" s="2"/>
      <c r="G150" s="2"/>
      <c r="H150" s="100"/>
    </row>
    <row r="151" spans="1:8" x14ac:dyDescent="0.25">
      <c r="A151" s="79"/>
      <c r="B151" s="3"/>
      <c r="C151" s="2"/>
      <c r="D151" s="2"/>
      <c r="E151" s="2"/>
      <c r="F151" s="2"/>
      <c r="G151" s="2"/>
      <c r="H151" s="100"/>
    </row>
    <row r="152" spans="1:8" ht="13" thickBot="1" x14ac:dyDescent="0.3">
      <c r="A152" s="85"/>
      <c r="B152" s="86"/>
      <c r="C152" s="87"/>
      <c r="D152" s="87"/>
      <c r="E152" s="87"/>
      <c r="F152" s="87"/>
      <c r="G152" s="87"/>
      <c r="H152" s="101"/>
    </row>
    <row r="153" spans="1:8" ht="13" x14ac:dyDescent="0.3">
      <c r="B153" s="4" t="s">
        <v>116</v>
      </c>
      <c r="C153" s="4">
        <f>SUM(C5:C152)</f>
        <v>1023.95</v>
      </c>
      <c r="D153" s="4">
        <f>SUM(D5:D152)</f>
        <v>0</v>
      </c>
      <c r="E153" s="4">
        <f>SUM(E5:E152)</f>
        <v>1548.44</v>
      </c>
      <c r="F153" s="4">
        <f>SUM(F5:F152)</f>
        <v>2322.6600000000003</v>
      </c>
      <c r="G153" s="4">
        <f>SUM(G5:G152)</f>
        <v>11187.7</v>
      </c>
    </row>
    <row r="155" spans="1:8" ht="13" x14ac:dyDescent="0.3">
      <c r="B155" s="4" t="s">
        <v>115</v>
      </c>
      <c r="C155" s="5">
        <f>SUM(G5:G152)</f>
        <v>11187.7</v>
      </c>
    </row>
    <row r="159" spans="1:8" ht="13" x14ac:dyDescent="0.3">
      <c r="A159" s="1"/>
    </row>
    <row r="160" spans="1:8" ht="13" x14ac:dyDescent="0.3">
      <c r="A160" s="122" t="s">
        <v>103</v>
      </c>
      <c r="B160" s="123"/>
      <c r="C160" s="123"/>
      <c r="D160" s="123"/>
      <c r="E160" s="123"/>
      <c r="F160" s="123"/>
      <c r="G160" s="123"/>
    </row>
    <row r="161" spans="1:7" x14ac:dyDescent="0.25">
      <c r="A161" s="119" t="s">
        <v>104</v>
      </c>
      <c r="B161" s="120"/>
      <c r="C161" s="120"/>
      <c r="D161" s="120"/>
      <c r="E161" s="120"/>
      <c r="F161" s="120"/>
      <c r="G161" s="121"/>
    </row>
    <row r="162" spans="1:7" x14ac:dyDescent="0.25">
      <c r="A162" s="110" t="s">
        <v>109</v>
      </c>
      <c r="B162" s="111"/>
      <c r="C162" s="111"/>
      <c r="D162" s="111"/>
      <c r="E162" s="111"/>
      <c r="F162" s="111"/>
      <c r="G162" s="112"/>
    </row>
    <row r="163" spans="1:7" x14ac:dyDescent="0.25">
      <c r="A163" s="110" t="s">
        <v>110</v>
      </c>
      <c r="B163" s="111"/>
      <c r="C163" s="111"/>
      <c r="D163" s="111"/>
      <c r="E163" s="111"/>
      <c r="F163" s="111"/>
      <c r="G163" s="112"/>
    </row>
    <row r="164" spans="1:7" x14ac:dyDescent="0.25">
      <c r="A164" s="110" t="s">
        <v>123</v>
      </c>
      <c r="B164" s="111"/>
      <c r="C164" s="111"/>
      <c r="D164" s="111"/>
      <c r="E164" s="111"/>
      <c r="F164" s="111"/>
      <c r="G164" s="112"/>
    </row>
    <row r="165" spans="1:7" x14ac:dyDescent="0.25">
      <c r="A165" s="110" t="s">
        <v>124</v>
      </c>
      <c r="B165" s="111"/>
      <c r="C165" s="111"/>
      <c r="D165" s="111"/>
      <c r="E165" s="111"/>
      <c r="F165" s="111"/>
      <c r="G165" s="112"/>
    </row>
    <row r="166" spans="1:7" x14ac:dyDescent="0.25">
      <c r="A166" s="113" t="s">
        <v>111</v>
      </c>
      <c r="B166" s="114"/>
      <c r="C166" s="114"/>
      <c r="D166" s="114"/>
      <c r="E166" s="114"/>
      <c r="F166" s="114"/>
      <c r="G166" s="115"/>
    </row>
  </sheetData>
  <mergeCells count="9">
    <mergeCell ref="A1:H1"/>
    <mergeCell ref="A165:G165"/>
    <mergeCell ref="A166:G166"/>
    <mergeCell ref="C2:G2"/>
    <mergeCell ref="A161:G161"/>
    <mergeCell ref="A162:G162"/>
    <mergeCell ref="A160:G160"/>
    <mergeCell ref="A163:G163"/>
    <mergeCell ref="A164:G164"/>
  </mergeCells>
  <phoneticPr fontId="6" type="noConversion"/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50"/>
  <sheetViews>
    <sheetView zoomScale="80" zoomScaleNormal="80" workbookViewId="0">
      <pane ySplit="3" topLeftCell="A4" activePane="bottomLeft" state="frozen"/>
      <selection pane="bottomLeft" activeCell="G122" sqref="G122"/>
    </sheetView>
  </sheetViews>
  <sheetFormatPr defaultRowHeight="12.5" x14ac:dyDescent="0.25"/>
  <cols>
    <col min="1" max="1" width="47.81640625" customWidth="1"/>
    <col min="2" max="2" width="24.81640625" customWidth="1"/>
    <col min="3" max="3" width="15.453125" bestFit="1" customWidth="1"/>
    <col min="4" max="4" width="11.1796875" bestFit="1" customWidth="1"/>
    <col min="5" max="5" width="17.1796875" bestFit="1" customWidth="1"/>
    <col min="6" max="6" width="21.453125" bestFit="1" customWidth="1"/>
    <col min="7" max="7" width="24" bestFit="1" customWidth="1"/>
    <col min="8" max="8" width="54.81640625" customWidth="1"/>
  </cols>
  <sheetData>
    <row r="1" spans="1:8" ht="132" customHeight="1" thickBot="1" x14ac:dyDescent="0.3">
      <c r="A1" s="127" t="s">
        <v>165</v>
      </c>
      <c r="B1" s="128"/>
      <c r="C1" s="128"/>
      <c r="D1" s="128"/>
      <c r="E1" s="128"/>
      <c r="F1" s="128"/>
      <c r="G1" s="128"/>
      <c r="H1" s="129"/>
    </row>
    <row r="2" spans="1:8" ht="13.5" thickBot="1" x14ac:dyDescent="0.35">
      <c r="A2" s="92" t="str">
        <f>MSRP_spreadsheet!A2</f>
        <v>Component</v>
      </c>
      <c r="B2" s="92" t="s">
        <v>61</v>
      </c>
      <c r="C2" s="124" t="str">
        <f>MSRP_spreadsheet!C2</f>
        <v>Per Item MSRP</v>
      </c>
      <c r="D2" s="125"/>
      <c r="E2" s="125"/>
      <c r="F2" s="125"/>
      <c r="G2" s="126"/>
      <c r="H2" s="92" t="s">
        <v>139</v>
      </c>
    </row>
    <row r="3" spans="1:8" ht="57" customHeight="1" thickBot="1" x14ac:dyDescent="0.3">
      <c r="A3" s="94"/>
      <c r="B3" s="95"/>
      <c r="C3" s="96" t="str">
        <f>MSRP_spreadsheet!C3</f>
        <v>Mfg. quote + 50%</v>
      </c>
      <c r="D3" s="96" t="str">
        <f>MSRP_spreadsheet!D3</f>
        <v>Whls. + 50%</v>
      </c>
      <c r="E3" s="96" t="str">
        <f>MSRP_spreadsheet!E3</f>
        <v>Retail cost of added component</v>
      </c>
      <c r="F3" s="96" t="str">
        <f>MSRP_spreadsheet!F3</f>
        <v>Retail of most expensive part +50% for substituted component</v>
      </c>
      <c r="G3" s="96" t="str">
        <f>MSRP_spreadsheet!G3</f>
        <v>Sled MSRP or Highest Value of modified components</v>
      </c>
      <c r="H3" s="97"/>
    </row>
    <row r="4" spans="1:8" x14ac:dyDescent="0.25">
      <c r="A4" s="25"/>
      <c r="B4" s="26"/>
      <c r="C4" s="93"/>
      <c r="D4" s="93"/>
      <c r="E4" s="93"/>
      <c r="F4" s="93"/>
      <c r="G4" s="93"/>
      <c r="H4" s="13"/>
    </row>
    <row r="5" spans="1:8" ht="37.5" x14ac:dyDescent="0.25">
      <c r="A5" s="19" t="str">
        <f>MSRP_spreadsheet!A5</f>
        <v>2018 model year base sled (reflects engine choice)</v>
      </c>
      <c r="B5" s="16" t="s">
        <v>156</v>
      </c>
      <c r="C5" s="17"/>
      <c r="D5" s="18"/>
      <c r="E5" s="18"/>
      <c r="F5" s="18"/>
      <c r="G5" s="17">
        <v>9888.99</v>
      </c>
      <c r="H5" s="9" t="s">
        <v>157</v>
      </c>
    </row>
    <row r="6" spans="1:8" ht="13" thickBot="1" x14ac:dyDescent="0.3">
      <c r="A6" s="21"/>
      <c r="B6" s="22"/>
      <c r="C6" s="23"/>
      <c r="D6" s="23"/>
      <c r="E6" s="23"/>
      <c r="F6" s="23"/>
      <c r="G6" s="23"/>
      <c r="H6" s="24"/>
    </row>
    <row r="7" spans="1:8" ht="13" x14ac:dyDescent="0.25">
      <c r="A7" s="27" t="str">
        <f>MSRP_spreadsheet!A7</f>
        <v>Factory options utilized on competition sled</v>
      </c>
      <c r="B7" s="28"/>
      <c r="C7" s="29"/>
      <c r="D7" s="29"/>
      <c r="E7" s="29"/>
      <c r="F7" s="29"/>
      <c r="G7" s="29"/>
      <c r="H7" s="30"/>
    </row>
    <row r="8" spans="1:8" x14ac:dyDescent="0.25">
      <c r="A8" s="14" t="str">
        <f>MSRP_spreadsheet!A8</f>
        <v>tow hitch/rack</v>
      </c>
      <c r="B8" s="16" t="s">
        <v>127</v>
      </c>
      <c r="C8" s="18"/>
      <c r="D8" s="18"/>
      <c r="E8" s="18"/>
      <c r="F8" s="18"/>
      <c r="G8" s="18">
        <f>C8</f>
        <v>0</v>
      </c>
      <c r="H8" s="9"/>
    </row>
    <row r="9" spans="1:8" x14ac:dyDescent="0.25">
      <c r="A9" s="14" t="str">
        <f>MSRP_spreadsheet!A9</f>
        <v>12 VDC outlet</v>
      </c>
      <c r="B9" s="16" t="s">
        <v>126</v>
      </c>
      <c r="C9" s="18"/>
      <c r="D9" s="18"/>
      <c r="E9" s="18"/>
      <c r="F9" s="18"/>
      <c r="G9" s="18"/>
      <c r="H9" s="8"/>
    </row>
    <row r="10" spans="1:8" x14ac:dyDescent="0.25">
      <c r="A10" s="14" t="str">
        <f>MSRP_spreadsheet!A10</f>
        <v>handle bar hooks</v>
      </c>
      <c r="B10" s="16" t="s">
        <v>126</v>
      </c>
      <c r="C10" s="18"/>
      <c r="D10" s="18"/>
      <c r="E10" s="18"/>
      <c r="F10" s="18"/>
      <c r="G10" s="18"/>
      <c r="H10" s="8"/>
    </row>
    <row r="11" spans="1:8" x14ac:dyDescent="0.25">
      <c r="A11" s="14" t="str">
        <f>MSRP_spreadsheet!A11</f>
        <v>mirrors</v>
      </c>
      <c r="B11" s="16" t="s">
        <v>126</v>
      </c>
      <c r="C11" s="18"/>
      <c r="D11" s="18"/>
      <c r="E11" s="18"/>
      <c r="F11" s="18"/>
      <c r="G11" s="18"/>
      <c r="H11" s="8"/>
    </row>
    <row r="12" spans="1:8" x14ac:dyDescent="0.25">
      <c r="A12" s="14" t="str">
        <f>MSRP_spreadsheet!A12</f>
        <v>tachometer</v>
      </c>
      <c r="B12" s="7" t="s">
        <v>147</v>
      </c>
      <c r="C12" s="18"/>
      <c r="D12" s="18"/>
      <c r="E12" s="18"/>
      <c r="F12" s="18"/>
      <c r="G12" s="18"/>
      <c r="H12" s="52"/>
    </row>
    <row r="13" spans="1:8" x14ac:dyDescent="0.25">
      <c r="A13" s="14" t="str">
        <f>MSRP_spreadsheet!A13</f>
        <v>electric start</v>
      </c>
      <c r="B13" s="16" t="s">
        <v>127</v>
      </c>
      <c r="C13" s="18"/>
      <c r="D13" s="18"/>
      <c r="E13" s="18"/>
      <c r="F13" s="18"/>
      <c r="G13" s="18"/>
      <c r="H13" s="8"/>
    </row>
    <row r="14" spans="1:8" x14ac:dyDescent="0.25">
      <c r="A14" s="14" t="str">
        <f>MSRP_spreadsheet!A14</f>
        <v>reverse</v>
      </c>
      <c r="B14" s="16" t="s">
        <v>126</v>
      </c>
      <c r="C14" s="18"/>
      <c r="D14" s="18"/>
      <c r="E14" s="18"/>
      <c r="F14" s="18"/>
      <c r="G14" s="18"/>
      <c r="H14" s="8"/>
    </row>
    <row r="15" spans="1:8" x14ac:dyDescent="0.25">
      <c r="A15" s="14" t="str">
        <f>MSRP_spreadsheet!A15</f>
        <v>shocks</v>
      </c>
      <c r="B15" s="16" t="s">
        <v>127</v>
      </c>
      <c r="C15" s="18"/>
      <c r="D15" s="18"/>
      <c r="E15" s="18"/>
      <c r="F15" s="18"/>
      <c r="G15" s="18"/>
      <c r="H15" s="8"/>
    </row>
    <row r="16" spans="1:8" ht="13" thickBot="1" x14ac:dyDescent="0.3">
      <c r="A16" s="31" t="str">
        <f>MSRP_spreadsheet!A16</f>
        <v>other</v>
      </c>
      <c r="B16" s="32" t="s">
        <v>126</v>
      </c>
      <c r="C16" s="33"/>
      <c r="D16" s="33"/>
      <c r="E16" s="33"/>
      <c r="F16" s="33"/>
      <c r="G16" s="33"/>
      <c r="H16" s="12"/>
    </row>
    <row r="17" spans="1:8" ht="13" thickBot="1" x14ac:dyDescent="0.3">
      <c r="A17" s="34"/>
      <c r="B17" s="35"/>
      <c r="C17" s="36"/>
      <c r="D17" s="36"/>
      <c r="E17" s="36"/>
      <c r="F17" s="36"/>
      <c r="G17" s="36"/>
      <c r="H17" s="37"/>
    </row>
    <row r="18" spans="1:8" ht="13" x14ac:dyDescent="0.25">
      <c r="A18" s="27" t="str">
        <f>MSRP_spreadsheet!A18</f>
        <v>Engine/Motor</v>
      </c>
      <c r="B18" s="28"/>
      <c r="C18" s="29"/>
      <c r="D18" s="29"/>
      <c r="E18" s="29"/>
      <c r="F18" s="29"/>
      <c r="G18" s="29"/>
      <c r="H18" s="74"/>
    </row>
    <row r="19" spans="1:8" x14ac:dyDescent="0.25">
      <c r="A19" s="14" t="str">
        <f>MSRP_spreadsheet!A19</f>
        <v>spark-ignition/compression-ignition</v>
      </c>
      <c r="B19" s="15" t="s">
        <v>128</v>
      </c>
      <c r="C19" s="18"/>
      <c r="D19" s="18"/>
      <c r="E19" s="18"/>
      <c r="F19" s="18"/>
      <c r="G19" s="18"/>
      <c r="H19" s="8"/>
    </row>
    <row r="20" spans="1:8" x14ac:dyDescent="0.25">
      <c r="A20" s="14" t="str">
        <f>MSRP_spreadsheet!A20</f>
        <v>internal parts coating</v>
      </c>
      <c r="B20" s="15" t="s">
        <v>126</v>
      </c>
      <c r="C20" s="18"/>
      <c r="D20" s="18"/>
      <c r="E20" s="18"/>
      <c r="F20" s="18"/>
      <c r="G20" s="18"/>
      <c r="H20" s="8"/>
    </row>
    <row r="21" spans="1:8" x14ac:dyDescent="0.25">
      <c r="A21" s="14" t="str">
        <f>MSRP_spreadsheet!A21</f>
        <v>head</v>
      </c>
      <c r="B21" s="15" t="s">
        <v>128</v>
      </c>
      <c r="C21" s="18"/>
      <c r="D21" s="18"/>
      <c r="E21" s="18"/>
      <c r="F21" s="18"/>
      <c r="G21" s="18"/>
      <c r="H21" s="8"/>
    </row>
    <row r="22" spans="1:8" x14ac:dyDescent="0.25">
      <c r="A22" s="14" t="str">
        <f>MSRP_spreadsheet!A22</f>
        <v>cylinder</v>
      </c>
      <c r="B22" s="16" t="s">
        <v>128</v>
      </c>
      <c r="C22" s="18"/>
      <c r="D22" s="18"/>
      <c r="E22" s="18"/>
      <c r="F22" s="18"/>
      <c r="G22" s="18"/>
      <c r="H22" s="8"/>
    </row>
    <row r="23" spans="1:8" x14ac:dyDescent="0.25">
      <c r="A23" s="14" t="str">
        <f>MSRP_spreadsheet!A23</f>
        <v>pistons/rings/connecting rods</v>
      </c>
      <c r="B23" s="15" t="s">
        <v>128</v>
      </c>
      <c r="C23" s="18"/>
      <c r="D23" s="18"/>
      <c r="E23" s="18"/>
      <c r="F23" s="18"/>
      <c r="G23" s="18"/>
      <c r="H23" s="8"/>
    </row>
    <row r="24" spans="1:8" x14ac:dyDescent="0.25">
      <c r="A24" s="14" t="str">
        <f>MSRP_spreadsheet!A24</f>
        <v>electric motor</v>
      </c>
      <c r="B24" s="15" t="s">
        <v>126</v>
      </c>
      <c r="C24" s="18"/>
      <c r="D24" s="18"/>
      <c r="E24" s="18"/>
      <c r="F24" s="18"/>
      <c r="G24" s="18"/>
      <c r="H24" s="8"/>
    </row>
    <row r="25" spans="1:8" x14ac:dyDescent="0.25">
      <c r="A25" s="14" t="str">
        <f>MSRP_spreadsheet!A25</f>
        <v>auxiliary energy sources</v>
      </c>
      <c r="B25" s="15" t="s">
        <v>126</v>
      </c>
      <c r="C25" s="18"/>
      <c r="D25" s="18"/>
      <c r="E25" s="18"/>
      <c r="F25" s="18"/>
      <c r="G25" s="18"/>
      <c r="H25" s="8"/>
    </row>
    <row r="26" spans="1:8" x14ac:dyDescent="0.25">
      <c r="A26" s="14" t="str">
        <f>MSRP_spreadsheet!A26</f>
        <v>fabrication</v>
      </c>
      <c r="B26" s="15" t="s">
        <v>126</v>
      </c>
      <c r="C26" s="18"/>
      <c r="D26" s="18"/>
      <c r="E26" s="18"/>
      <c r="F26" s="18"/>
      <c r="G26" s="18"/>
      <c r="H26" s="8"/>
    </row>
    <row r="27" spans="1:8" ht="13" thickBot="1" x14ac:dyDescent="0.3">
      <c r="A27" s="31" t="str">
        <f>MSRP_spreadsheet!A27</f>
        <v>other</v>
      </c>
      <c r="B27" s="39" t="s">
        <v>126</v>
      </c>
      <c r="C27" s="33"/>
      <c r="D27" s="33"/>
      <c r="E27" s="33"/>
      <c r="F27" s="33"/>
      <c r="G27" s="33"/>
      <c r="H27" s="12"/>
    </row>
    <row r="28" spans="1:8" ht="13" thickBot="1" x14ac:dyDescent="0.3">
      <c r="A28" s="34"/>
      <c r="B28" s="35"/>
      <c r="C28" s="36"/>
      <c r="D28" s="36"/>
      <c r="E28" s="36"/>
      <c r="F28" s="36"/>
      <c r="G28" s="36"/>
      <c r="H28" s="37"/>
    </row>
    <row r="29" spans="1:8" ht="13" x14ac:dyDescent="0.25">
      <c r="A29" s="27" t="str">
        <f>MSRP_spreadsheet!A29</f>
        <v>Air Management/Intake System</v>
      </c>
      <c r="B29" s="28"/>
      <c r="C29" s="29"/>
      <c r="D29" s="29"/>
      <c r="E29" s="29"/>
      <c r="F29" s="29"/>
      <c r="G29" s="29"/>
      <c r="H29" s="30"/>
    </row>
    <row r="30" spans="1:8" x14ac:dyDescent="0.25">
      <c r="A30" s="14" t="str">
        <f>MSRP_spreadsheet!A30</f>
        <v>turbocharger</v>
      </c>
      <c r="B30" s="15" t="s">
        <v>126</v>
      </c>
      <c r="C30" s="18"/>
      <c r="D30" s="18"/>
      <c r="E30" s="18"/>
      <c r="F30" s="18"/>
      <c r="G30" s="18"/>
      <c r="H30" s="8"/>
    </row>
    <row r="31" spans="1:8" x14ac:dyDescent="0.25">
      <c r="A31" s="14" t="str">
        <f>MSRP_spreadsheet!A31</f>
        <v>supercharger</v>
      </c>
      <c r="B31" s="15" t="s">
        <v>126</v>
      </c>
      <c r="C31" s="18"/>
      <c r="D31" s="18"/>
      <c r="E31" s="18"/>
      <c r="F31" s="18"/>
      <c r="G31" s="18"/>
      <c r="H31" s="8"/>
    </row>
    <row r="32" spans="1:8" x14ac:dyDescent="0.25">
      <c r="A32" s="14" t="str">
        <f>MSRP_spreadsheet!A32</f>
        <v>turbocharger/supercharger plumbing</v>
      </c>
      <c r="B32" s="15" t="s">
        <v>126</v>
      </c>
      <c r="C32" s="18"/>
      <c r="D32" s="18"/>
      <c r="E32" s="18"/>
      <c r="F32" s="18"/>
      <c r="G32" s="18"/>
      <c r="H32" s="8"/>
    </row>
    <row r="33" spans="1:8" x14ac:dyDescent="0.25">
      <c r="A33" s="14" t="str">
        <f>MSRP_spreadsheet!A33</f>
        <v>air box/air filter</v>
      </c>
      <c r="B33" s="16" t="s">
        <v>155</v>
      </c>
      <c r="C33" s="18"/>
      <c r="D33" s="18"/>
      <c r="E33" s="54"/>
      <c r="F33" s="18"/>
      <c r="G33" s="18">
        <f>F33</f>
        <v>0</v>
      </c>
      <c r="H33" s="11"/>
    </row>
    <row r="34" spans="1:8" x14ac:dyDescent="0.25">
      <c r="A34" s="14" t="str">
        <f>MSRP_spreadsheet!A34</f>
        <v>intercooler</v>
      </c>
      <c r="B34" s="15" t="s">
        <v>126</v>
      </c>
      <c r="C34" s="18"/>
      <c r="D34" s="18"/>
      <c r="E34" s="18"/>
      <c r="F34" s="18"/>
      <c r="G34" s="18"/>
      <c r="H34" s="8"/>
    </row>
    <row r="35" spans="1:8" x14ac:dyDescent="0.25">
      <c r="A35" s="14" t="str">
        <f>MSRP_spreadsheet!A35</f>
        <v>reed valve</v>
      </c>
      <c r="B35" s="15" t="s">
        <v>126</v>
      </c>
      <c r="C35" s="18"/>
      <c r="D35" s="18"/>
      <c r="E35" s="18"/>
      <c r="F35" s="18"/>
      <c r="G35" s="18"/>
      <c r="H35" s="8"/>
    </row>
    <row r="36" spans="1:8" x14ac:dyDescent="0.25">
      <c r="A36" s="14" t="str">
        <f>MSRP_spreadsheet!A36</f>
        <v>rotary valve</v>
      </c>
      <c r="B36" s="15" t="s">
        <v>126</v>
      </c>
      <c r="C36" s="18"/>
      <c r="D36" s="18"/>
      <c r="E36" s="18"/>
      <c r="F36" s="18"/>
      <c r="G36" s="18"/>
      <c r="H36" s="8"/>
    </row>
    <row r="37" spans="1:8" x14ac:dyDescent="0.25">
      <c r="A37" s="14" t="str">
        <f>MSRP_spreadsheet!A37</f>
        <v>boost bottle</v>
      </c>
      <c r="B37" s="15" t="s">
        <v>126</v>
      </c>
      <c r="C37" s="18"/>
      <c r="D37" s="18"/>
      <c r="E37" s="18"/>
      <c r="F37" s="18"/>
      <c r="G37" s="18"/>
      <c r="H37" s="8"/>
    </row>
    <row r="38" spans="1:8" x14ac:dyDescent="0.25">
      <c r="A38" s="14" t="str">
        <f>MSRP_spreadsheet!A38</f>
        <v>fabrication</v>
      </c>
      <c r="B38" s="16" t="s">
        <v>126</v>
      </c>
      <c r="C38" s="18"/>
      <c r="D38" s="18"/>
      <c r="E38" s="18"/>
      <c r="F38" s="18"/>
      <c r="G38" s="18"/>
      <c r="H38" s="52"/>
    </row>
    <row r="39" spans="1:8" ht="13" thickBot="1" x14ac:dyDescent="0.3">
      <c r="A39" s="31" t="str">
        <f>MSRP_spreadsheet!A39</f>
        <v>other</v>
      </c>
      <c r="B39" s="39"/>
      <c r="C39" s="33"/>
      <c r="D39" s="33"/>
      <c r="E39" s="33"/>
      <c r="F39" s="33"/>
      <c r="G39" s="33"/>
      <c r="H39" s="12"/>
    </row>
    <row r="40" spans="1:8" ht="13" thickBot="1" x14ac:dyDescent="0.3">
      <c r="A40" s="34"/>
      <c r="B40" s="35"/>
      <c r="C40" s="36"/>
      <c r="D40" s="36"/>
      <c r="E40" s="36"/>
      <c r="F40" s="36"/>
      <c r="G40" s="36"/>
      <c r="H40" s="37"/>
    </row>
    <row r="41" spans="1:8" ht="13" x14ac:dyDescent="0.25">
      <c r="A41" s="27" t="str">
        <f>MSRP_spreadsheet!A41</f>
        <v>Fuel Management</v>
      </c>
      <c r="B41" s="28"/>
      <c r="C41" s="29"/>
      <c r="D41" s="29"/>
      <c r="E41" s="29"/>
      <c r="F41" s="29"/>
      <c r="G41" s="29"/>
      <c r="H41" s="30"/>
    </row>
    <row r="42" spans="1:8" x14ac:dyDescent="0.25">
      <c r="A42" s="14" t="str">
        <f>MSRP_spreadsheet!A42</f>
        <v>fuel injector (PFI, SDI, DI)</v>
      </c>
      <c r="B42" s="16" t="s">
        <v>138</v>
      </c>
      <c r="C42" s="18"/>
      <c r="D42" s="18"/>
      <c r="E42" s="18"/>
      <c r="F42" s="18"/>
      <c r="G42" s="18"/>
      <c r="H42" s="8"/>
    </row>
    <row r="43" spans="1:8" x14ac:dyDescent="0.25">
      <c r="A43" s="14" t="s">
        <v>50</v>
      </c>
      <c r="B43" s="16" t="s">
        <v>159</v>
      </c>
      <c r="C43" s="18"/>
      <c r="D43" s="18"/>
      <c r="E43" s="18"/>
      <c r="F43" s="18">
        <f>E43*1.5</f>
        <v>0</v>
      </c>
      <c r="G43" s="18">
        <f>F43</f>
        <v>0</v>
      </c>
      <c r="H43" s="52"/>
    </row>
    <row r="44" spans="1:8" x14ac:dyDescent="0.25">
      <c r="A44" s="14" t="str">
        <f>MSRP_spreadsheet!A44</f>
        <v>carburetor</v>
      </c>
      <c r="B44" s="16" t="s">
        <v>126</v>
      </c>
      <c r="C44" s="18"/>
      <c r="D44" s="18"/>
      <c r="E44" s="18"/>
      <c r="F44" s="18"/>
      <c r="G44" s="18"/>
      <c r="H44" s="8"/>
    </row>
    <row r="45" spans="1:8" x14ac:dyDescent="0.25">
      <c r="A45" s="14" t="str">
        <f>MSRP_spreadsheet!A45</f>
        <v>fuel pump</v>
      </c>
      <c r="B45" s="16" t="s">
        <v>127</v>
      </c>
      <c r="C45" s="18"/>
      <c r="D45" s="18"/>
      <c r="E45" s="18"/>
      <c r="F45" s="18"/>
      <c r="G45" s="18"/>
      <c r="H45" s="8"/>
    </row>
    <row r="46" spans="1:8" x14ac:dyDescent="0.25">
      <c r="A46" s="14" t="str">
        <f>MSRP_spreadsheet!A46</f>
        <v>fuel pressure regulator</v>
      </c>
      <c r="B46" s="16" t="s">
        <v>127</v>
      </c>
      <c r="C46" s="18"/>
      <c r="D46" s="18"/>
      <c r="E46" s="18"/>
      <c r="F46" s="18"/>
      <c r="G46" s="18"/>
      <c r="H46" s="8"/>
    </row>
    <row r="47" spans="1:8" x14ac:dyDescent="0.25">
      <c r="A47" s="14" t="str">
        <f>MSRP_spreadsheet!A47</f>
        <v>fuel filter</v>
      </c>
      <c r="B47" s="16" t="s">
        <v>127</v>
      </c>
      <c r="C47" s="18"/>
      <c r="D47" s="18"/>
      <c r="E47" s="18"/>
      <c r="F47" s="18"/>
      <c r="G47" s="18"/>
      <c r="H47" s="8"/>
    </row>
    <row r="48" spans="1:8" x14ac:dyDescent="0.25">
      <c r="A48" s="14" t="str">
        <f>MSRP_spreadsheet!A48</f>
        <v>fuel line</v>
      </c>
      <c r="B48" s="16" t="s">
        <v>148</v>
      </c>
      <c r="C48" s="18"/>
      <c r="D48" s="18"/>
      <c r="E48" s="18"/>
      <c r="F48" s="18"/>
      <c r="G48" s="18"/>
      <c r="H48" s="8"/>
    </row>
    <row r="49" spans="1:8" x14ac:dyDescent="0.25">
      <c r="A49" s="14" t="str">
        <f>MSRP_spreadsheet!A49</f>
        <v>fabrication</v>
      </c>
      <c r="B49" s="16" t="s">
        <v>126</v>
      </c>
      <c r="C49" s="18"/>
      <c r="D49" s="18"/>
      <c r="E49" s="18"/>
      <c r="F49" s="18"/>
      <c r="G49" s="18"/>
      <c r="H49" s="8"/>
    </row>
    <row r="50" spans="1:8" ht="13" thickBot="1" x14ac:dyDescent="0.3">
      <c r="A50" s="31" t="str">
        <f>MSRP_spreadsheet!A50</f>
        <v>other</v>
      </c>
      <c r="B50" s="39"/>
      <c r="C50" s="33"/>
      <c r="D50" s="33"/>
      <c r="E50" s="33"/>
      <c r="F50" s="33"/>
      <c r="G50" s="33"/>
      <c r="H50" s="12"/>
    </row>
    <row r="51" spans="1:8" ht="13" thickBot="1" x14ac:dyDescent="0.3">
      <c r="A51" s="34"/>
      <c r="B51" s="35"/>
      <c r="C51" s="36"/>
      <c r="D51" s="36"/>
      <c r="E51" s="36"/>
      <c r="F51" s="36"/>
      <c r="G51" s="36"/>
      <c r="H51" s="37"/>
    </row>
    <row r="52" spans="1:8" ht="13" x14ac:dyDescent="0.25">
      <c r="A52" s="27" t="str">
        <f>MSRP_spreadsheet!A52</f>
        <v>Exhaust System</v>
      </c>
      <c r="B52" s="28"/>
      <c r="C52" s="29"/>
      <c r="D52" s="29"/>
      <c r="E52" s="29"/>
      <c r="F52" s="29"/>
      <c r="G52" s="29"/>
      <c r="H52" s="30"/>
    </row>
    <row r="53" spans="1:8" x14ac:dyDescent="0.25">
      <c r="A53" s="14" t="str">
        <f>MSRP_spreadsheet!A53</f>
        <v>muffler</v>
      </c>
      <c r="B53" s="16" t="s">
        <v>138</v>
      </c>
      <c r="C53" s="18"/>
      <c r="D53" s="18"/>
      <c r="E53" s="18"/>
      <c r="F53" s="18"/>
      <c r="G53" s="18"/>
      <c r="H53" s="9"/>
    </row>
    <row r="54" spans="1:8" x14ac:dyDescent="0.25">
      <c r="A54" s="14" t="str">
        <f>MSRP_spreadsheet!A54</f>
        <v>pipes/tubes</v>
      </c>
      <c r="B54" s="16" t="s">
        <v>138</v>
      </c>
      <c r="C54" s="18"/>
      <c r="D54" s="18"/>
      <c r="E54" s="18"/>
      <c r="F54" s="18"/>
      <c r="G54" s="18"/>
      <c r="H54" s="8"/>
    </row>
    <row r="55" spans="1:8" x14ac:dyDescent="0.25">
      <c r="A55" s="14" t="str">
        <f>MSRP_spreadsheet!A55</f>
        <v>3-way exhaust catalyst</v>
      </c>
      <c r="B55" s="16" t="s">
        <v>129</v>
      </c>
      <c r="C55" s="18"/>
      <c r="D55" s="18"/>
      <c r="E55" s="18">
        <v>30.5</v>
      </c>
      <c r="F55" s="18">
        <f>E55*1.5</f>
        <v>45.75</v>
      </c>
      <c r="G55" s="18">
        <f>F55</f>
        <v>45.75</v>
      </c>
      <c r="H55" s="8"/>
    </row>
    <row r="56" spans="1:8" x14ac:dyDescent="0.25">
      <c r="A56" s="14" t="str">
        <f>MSRP_spreadsheet!A56</f>
        <v>diesel particulate filter</v>
      </c>
      <c r="B56" s="16" t="s">
        <v>126</v>
      </c>
      <c r="C56" s="18"/>
      <c r="D56" s="18"/>
      <c r="E56" s="18"/>
      <c r="F56" s="18"/>
      <c r="G56" s="18"/>
      <c r="H56" s="8"/>
    </row>
    <row r="57" spans="1:8" x14ac:dyDescent="0.25">
      <c r="A57" s="14" t="str">
        <f>MSRP_spreadsheet!A57</f>
        <v>oxidation catalyst</v>
      </c>
      <c r="B57" s="16" t="s">
        <v>126</v>
      </c>
      <c r="C57" s="18"/>
      <c r="D57" s="18"/>
      <c r="E57" s="18"/>
      <c r="F57" s="18"/>
      <c r="G57" s="18"/>
      <c r="H57" s="8"/>
    </row>
    <row r="58" spans="1:8" x14ac:dyDescent="0.25">
      <c r="A58" s="14" t="str">
        <f>MSRP_spreadsheet!A58</f>
        <v>secondary air pump</v>
      </c>
      <c r="B58" s="16" t="s">
        <v>126</v>
      </c>
      <c r="C58" s="18"/>
      <c r="D58" s="18"/>
      <c r="E58" s="18"/>
      <c r="F58" s="18"/>
      <c r="G58" s="18"/>
      <c r="H58" s="8"/>
    </row>
    <row r="59" spans="1:8" x14ac:dyDescent="0.25">
      <c r="A59" s="14" t="str">
        <f>MSRP_spreadsheet!A59</f>
        <v>air pump plumbing</v>
      </c>
      <c r="B59" s="16" t="s">
        <v>126</v>
      </c>
      <c r="C59" s="18"/>
      <c r="D59" s="18"/>
      <c r="E59" s="18"/>
      <c r="F59" s="18"/>
      <c r="G59" s="18"/>
      <c r="H59" s="8"/>
    </row>
    <row r="60" spans="1:8" x14ac:dyDescent="0.25">
      <c r="A60" s="14" t="str">
        <f>MSRP_spreadsheet!A60</f>
        <v>heat management</v>
      </c>
      <c r="B60" s="16" t="s">
        <v>130</v>
      </c>
      <c r="C60" s="18"/>
      <c r="D60" s="18"/>
      <c r="E60" s="18">
        <v>37.97</v>
      </c>
      <c r="F60" s="18">
        <f>E60*1.5</f>
        <v>56.954999999999998</v>
      </c>
      <c r="G60" s="18">
        <f>F60</f>
        <v>56.954999999999998</v>
      </c>
      <c r="H60" s="8"/>
    </row>
    <row r="61" spans="1:8" x14ac:dyDescent="0.25">
      <c r="A61" s="14" t="str">
        <f>MSRP_spreadsheet!A61</f>
        <v>fabrication</v>
      </c>
      <c r="B61" s="16" t="s">
        <v>126</v>
      </c>
      <c r="C61" s="18"/>
      <c r="D61" s="18"/>
      <c r="E61" s="18"/>
      <c r="F61" s="18"/>
      <c r="G61" s="18"/>
      <c r="H61" s="8"/>
    </row>
    <row r="62" spans="1:8" ht="13" thickBot="1" x14ac:dyDescent="0.3">
      <c r="A62" s="31" t="str">
        <f>MSRP_spreadsheet!A62</f>
        <v>other</v>
      </c>
      <c r="B62" s="32" t="s">
        <v>126</v>
      </c>
      <c r="C62" s="33"/>
      <c r="D62" s="33"/>
      <c r="E62" s="33"/>
      <c r="F62" s="33"/>
      <c r="G62" s="33"/>
      <c r="H62" s="12"/>
    </row>
    <row r="63" spans="1:8" ht="13" thickBot="1" x14ac:dyDescent="0.3">
      <c r="A63" s="34"/>
      <c r="B63" s="35"/>
      <c r="C63" s="36"/>
      <c r="D63" s="36"/>
      <c r="E63" s="36"/>
      <c r="F63" s="36"/>
      <c r="G63" s="36"/>
      <c r="H63" s="37"/>
    </row>
    <row r="64" spans="1:8" ht="13" x14ac:dyDescent="0.25">
      <c r="A64" s="27" t="str">
        <f>MSRP_spreadsheet!A64</f>
        <v>Front Suspension</v>
      </c>
      <c r="B64" s="28"/>
      <c r="C64" s="29"/>
      <c r="D64" s="29"/>
      <c r="E64" s="29"/>
      <c r="F64" s="29"/>
      <c r="G64" s="29"/>
      <c r="H64" s="30"/>
    </row>
    <row r="65" spans="1:8" ht="25" x14ac:dyDescent="0.25">
      <c r="A65" s="14" t="str">
        <f>MSRP_spreadsheet!A65</f>
        <v>skis</v>
      </c>
      <c r="B65" s="16" t="s">
        <v>131</v>
      </c>
      <c r="C65" s="18">
        <f>124.99*2+26.99*2</f>
        <v>303.95999999999998</v>
      </c>
      <c r="D65" s="18"/>
      <c r="E65" s="18">
        <f>509.98</f>
        <v>509.98</v>
      </c>
      <c r="F65" s="18">
        <f>E65*1.5</f>
        <v>764.97</v>
      </c>
      <c r="G65" s="18">
        <f>F65-C65</f>
        <v>461.01000000000005</v>
      </c>
      <c r="H65" s="9" t="s">
        <v>161</v>
      </c>
    </row>
    <row r="66" spans="1:8" x14ac:dyDescent="0.25">
      <c r="A66" s="14" t="str">
        <f>MSRP_spreadsheet!A66</f>
        <v>shocks</v>
      </c>
      <c r="B66" s="16" t="s">
        <v>127</v>
      </c>
      <c r="C66" s="18"/>
      <c r="D66" s="18"/>
      <c r="E66" s="18"/>
      <c r="F66" s="18"/>
      <c r="G66" s="18"/>
      <c r="H66" s="8"/>
    </row>
    <row r="67" spans="1:8" x14ac:dyDescent="0.25">
      <c r="A67" s="14" t="str">
        <f>MSRP_spreadsheet!A67</f>
        <v>springs</v>
      </c>
      <c r="B67" s="16" t="s">
        <v>138</v>
      </c>
      <c r="C67" s="18"/>
      <c r="D67" s="18"/>
      <c r="E67" s="18"/>
      <c r="F67" s="18"/>
      <c r="G67" s="18"/>
      <c r="H67" s="8"/>
    </row>
    <row r="68" spans="1:8" x14ac:dyDescent="0.25">
      <c r="A68" s="14" t="str">
        <f>MSRP_spreadsheet!A68</f>
        <v>trailing arms/A-arms</v>
      </c>
      <c r="B68" s="16" t="s">
        <v>127</v>
      </c>
      <c r="C68" s="18"/>
      <c r="D68" s="18"/>
      <c r="E68" s="18"/>
      <c r="F68" s="18"/>
      <c r="G68" s="18"/>
      <c r="H68" s="8"/>
    </row>
    <row r="69" spans="1:8" x14ac:dyDescent="0.25">
      <c r="A69" s="14" t="str">
        <f>MSRP_spreadsheet!A69</f>
        <v>steering components</v>
      </c>
      <c r="B69" s="16" t="s">
        <v>138</v>
      </c>
      <c r="C69" s="18"/>
      <c r="D69" s="18"/>
      <c r="E69" s="18"/>
      <c r="F69" s="18"/>
      <c r="G69" s="18"/>
      <c r="H69" s="8"/>
    </row>
    <row r="70" spans="1:8" x14ac:dyDescent="0.25">
      <c r="A70" s="14" t="str">
        <f>MSRP_spreadsheet!A70</f>
        <v>fabrication</v>
      </c>
      <c r="B70" s="16" t="s">
        <v>126</v>
      </c>
      <c r="C70" s="18"/>
      <c r="D70" s="18"/>
      <c r="E70" s="18"/>
      <c r="F70" s="18"/>
      <c r="G70" s="18"/>
      <c r="H70" s="8"/>
    </row>
    <row r="71" spans="1:8" ht="13" thickBot="1" x14ac:dyDescent="0.3">
      <c r="A71" s="31" t="str">
        <f>MSRP_spreadsheet!A71</f>
        <v>other</v>
      </c>
      <c r="B71" s="32" t="s">
        <v>126</v>
      </c>
      <c r="C71" s="33"/>
      <c r="D71" s="33"/>
      <c r="E71" s="33"/>
      <c r="F71" s="33"/>
      <c r="G71" s="33"/>
      <c r="H71" s="12"/>
    </row>
    <row r="72" spans="1:8" ht="13" thickBot="1" x14ac:dyDescent="0.3">
      <c r="A72" s="34"/>
      <c r="B72" s="35"/>
      <c r="C72" s="36"/>
      <c r="D72" s="36"/>
      <c r="E72" s="36"/>
      <c r="F72" s="36"/>
      <c r="G72" s="36"/>
      <c r="H72" s="37"/>
    </row>
    <row r="73" spans="1:8" ht="13" x14ac:dyDescent="0.25">
      <c r="A73" s="27" t="str">
        <f>MSRP_spreadsheet!A73</f>
        <v>Rear Suspension</v>
      </c>
      <c r="B73" s="28"/>
      <c r="C73" s="29"/>
      <c r="D73" s="29"/>
      <c r="E73" s="29"/>
      <c r="F73" s="29"/>
      <c r="G73" s="29"/>
      <c r="H73" s="30"/>
    </row>
    <row r="74" spans="1:8" x14ac:dyDescent="0.25">
      <c r="A74" s="104" t="str">
        <f>MSRP_spreadsheet!A74</f>
        <v>wheels</v>
      </c>
      <c r="B74" s="105" t="s">
        <v>154</v>
      </c>
      <c r="C74" s="17"/>
      <c r="D74" s="18"/>
      <c r="E74" s="18"/>
      <c r="F74" s="18"/>
      <c r="G74" s="103">
        <f>C74</f>
        <v>0</v>
      </c>
      <c r="H74" s="9"/>
    </row>
    <row r="75" spans="1:8" x14ac:dyDescent="0.25">
      <c r="A75" s="14" t="str">
        <f>MSRP_spreadsheet!A75</f>
        <v>shocks</v>
      </c>
      <c r="B75" s="16" t="s">
        <v>127</v>
      </c>
      <c r="C75" s="18"/>
      <c r="D75" s="18"/>
      <c r="E75" s="18"/>
      <c r="F75" s="18"/>
      <c r="G75" s="18"/>
      <c r="H75" s="8"/>
    </row>
    <row r="76" spans="1:8" x14ac:dyDescent="0.25">
      <c r="A76" s="14" t="str">
        <f>MSRP_spreadsheet!A76</f>
        <v>springs</v>
      </c>
      <c r="B76" s="16" t="s">
        <v>138</v>
      </c>
      <c r="C76" s="18"/>
      <c r="D76" s="18"/>
      <c r="E76" s="18"/>
      <c r="F76" s="18"/>
      <c r="G76" s="18"/>
      <c r="H76" s="8"/>
    </row>
    <row r="77" spans="1:8" x14ac:dyDescent="0.25">
      <c r="A77" s="14" t="str">
        <f>MSRP_spreadsheet!A77</f>
        <v>hyfax/sliders</v>
      </c>
      <c r="B77" s="16" t="s">
        <v>127</v>
      </c>
      <c r="C77" s="18"/>
      <c r="D77" s="18"/>
      <c r="E77" s="18"/>
      <c r="F77" s="18"/>
      <c r="G77" s="18"/>
      <c r="H77" s="8"/>
    </row>
    <row r="78" spans="1:8" x14ac:dyDescent="0.25">
      <c r="A78" s="14" t="str">
        <f>MSRP_spreadsheet!A78</f>
        <v>mount points</v>
      </c>
      <c r="B78" s="16" t="s">
        <v>127</v>
      </c>
      <c r="C78" s="18"/>
      <c r="D78" s="18"/>
      <c r="E78" s="18"/>
      <c r="F78" s="18"/>
      <c r="G78" s="18"/>
      <c r="H78" s="8"/>
    </row>
    <row r="79" spans="1:8" x14ac:dyDescent="0.25">
      <c r="A79" s="14" t="str">
        <f>MSRP_spreadsheet!A79</f>
        <v>fabrication</v>
      </c>
      <c r="B79" s="16" t="s">
        <v>126</v>
      </c>
      <c r="C79" s="18"/>
      <c r="D79" s="18"/>
      <c r="E79" s="18"/>
      <c r="F79" s="18"/>
      <c r="G79" s="18"/>
      <c r="H79" s="8"/>
    </row>
    <row r="80" spans="1:8" ht="13" thickBot="1" x14ac:dyDescent="0.3">
      <c r="A80" s="31" t="str">
        <f>MSRP_spreadsheet!A80</f>
        <v>other</v>
      </c>
      <c r="B80" s="32" t="s">
        <v>126</v>
      </c>
      <c r="C80" s="33"/>
      <c r="D80" s="33"/>
      <c r="E80" s="33"/>
      <c r="F80" s="33"/>
      <c r="G80" s="33"/>
      <c r="H80" s="12"/>
    </row>
    <row r="81" spans="1:8" ht="13" thickBot="1" x14ac:dyDescent="0.3">
      <c r="A81" s="34"/>
      <c r="B81" s="35"/>
      <c r="C81" s="36"/>
      <c r="D81" s="36"/>
      <c r="E81" s="36"/>
      <c r="F81" s="36"/>
      <c r="G81" s="36"/>
      <c r="H81" s="37"/>
    </row>
    <row r="82" spans="1:8" ht="13" x14ac:dyDescent="0.25">
      <c r="A82" s="27" t="str">
        <f>MSRP_spreadsheet!A82</f>
        <v>Drivetrain</v>
      </c>
      <c r="B82" s="28"/>
      <c r="C82" s="29"/>
      <c r="D82" s="29"/>
      <c r="E82" s="29"/>
      <c r="F82" s="29"/>
      <c r="G82" s="29"/>
      <c r="H82" s="30"/>
    </row>
    <row r="83" spans="1:8" ht="25" x14ac:dyDescent="0.25">
      <c r="A83" s="14" t="str">
        <f>MSRP_spreadsheet!A83</f>
        <v>track</v>
      </c>
      <c r="B83" s="16" t="s">
        <v>132</v>
      </c>
      <c r="C83" s="18">
        <v>719.99</v>
      </c>
      <c r="D83" s="18"/>
      <c r="E83" s="18">
        <v>869.99</v>
      </c>
      <c r="F83" s="18">
        <f>E83*1.5</f>
        <v>1304.9850000000001</v>
      </c>
      <c r="G83" s="18">
        <f>F83-C83</f>
        <v>584.99500000000012</v>
      </c>
      <c r="H83" s="9" t="s">
        <v>133</v>
      </c>
    </row>
    <row r="84" spans="1:8" x14ac:dyDescent="0.25">
      <c r="A84" s="14" t="str">
        <f>MSRP_spreadsheet!A84</f>
        <v>studs</v>
      </c>
      <c r="B84" s="16" t="s">
        <v>126</v>
      </c>
      <c r="C84" s="18"/>
      <c r="D84" s="18"/>
      <c r="E84" s="18"/>
      <c r="F84" s="18"/>
      <c r="G84" s="18"/>
      <c r="H84" s="8"/>
    </row>
    <row r="85" spans="1:8" x14ac:dyDescent="0.25">
      <c r="A85" s="14" t="str">
        <f>MSRP_spreadsheet!A85</f>
        <v>driveshaft/drive sprockets</v>
      </c>
      <c r="B85" s="16" t="s">
        <v>127</v>
      </c>
      <c r="C85" s="18"/>
      <c r="D85" s="18"/>
      <c r="E85" s="18"/>
      <c r="F85" s="18"/>
      <c r="G85" s="18"/>
      <c r="H85" s="8"/>
    </row>
    <row r="86" spans="1:8" x14ac:dyDescent="0.25">
      <c r="A86" s="14" t="str">
        <f>MSRP_spreadsheet!A86</f>
        <v>jackshaft</v>
      </c>
      <c r="B86" s="16" t="s">
        <v>127</v>
      </c>
      <c r="C86" s="18"/>
      <c r="D86" s="18"/>
      <c r="E86" s="18"/>
      <c r="F86" s="18"/>
      <c r="G86" s="18"/>
      <c r="H86" s="8"/>
    </row>
    <row r="87" spans="1:8" x14ac:dyDescent="0.25">
      <c r="A87" s="14" t="str">
        <f>MSRP_spreadsheet!A87</f>
        <v>chaincase/gear box</v>
      </c>
      <c r="B87" s="16" t="s">
        <v>127</v>
      </c>
      <c r="C87" s="18"/>
      <c r="D87" s="18"/>
      <c r="E87" s="18"/>
      <c r="F87" s="18"/>
      <c r="G87" s="18"/>
      <c r="H87" s="8"/>
    </row>
    <row r="88" spans="1:8" x14ac:dyDescent="0.25">
      <c r="A88" s="14" t="str">
        <f>MSRP_spreadsheet!A88</f>
        <v>drive clutch</v>
      </c>
      <c r="B88" s="16" t="s">
        <v>127</v>
      </c>
      <c r="C88" s="18"/>
      <c r="D88" s="18"/>
      <c r="E88" s="18"/>
      <c r="F88" s="18"/>
      <c r="G88" s="18"/>
      <c r="H88" s="8"/>
    </row>
    <row r="89" spans="1:8" x14ac:dyDescent="0.25">
      <c r="A89" s="14" t="str">
        <f>MSRP_spreadsheet!A89</f>
        <v>driven clutch</v>
      </c>
      <c r="B89" s="16" t="s">
        <v>127</v>
      </c>
      <c r="C89" s="18"/>
      <c r="D89" s="18"/>
      <c r="E89" s="18"/>
      <c r="F89" s="18"/>
      <c r="G89" s="18"/>
      <c r="H89" s="8"/>
    </row>
    <row r="90" spans="1:8" x14ac:dyDescent="0.25">
      <c r="A90" s="14" t="str">
        <f>MSRP_spreadsheet!A90</f>
        <v>drive belt</v>
      </c>
      <c r="B90" s="16" t="s">
        <v>138</v>
      </c>
      <c r="C90" s="18"/>
      <c r="D90" s="18"/>
      <c r="E90" s="18"/>
      <c r="F90" s="18"/>
      <c r="G90" s="18"/>
      <c r="H90" s="8"/>
    </row>
    <row r="91" spans="1:8" x14ac:dyDescent="0.25">
      <c r="A91" s="14" t="str">
        <f>MSRP_spreadsheet!A91</f>
        <v>cvt guarding/cover</v>
      </c>
      <c r="B91" s="16" t="s">
        <v>127</v>
      </c>
      <c r="C91" s="18"/>
      <c r="D91" s="18"/>
      <c r="E91" s="18"/>
      <c r="F91" s="18"/>
      <c r="G91" s="18"/>
      <c r="H91" s="8"/>
    </row>
    <row r="92" spans="1:8" x14ac:dyDescent="0.25">
      <c r="A92" s="14" t="str">
        <f>MSRP_spreadsheet!A92</f>
        <v>clutch adaptor</v>
      </c>
      <c r="B92" s="16" t="s">
        <v>126</v>
      </c>
      <c r="C92" s="18"/>
      <c r="D92" s="18"/>
      <c r="E92" s="18"/>
      <c r="F92" s="18"/>
      <c r="G92" s="18"/>
      <c r="H92" s="8"/>
    </row>
    <row r="93" spans="1:8" x14ac:dyDescent="0.25">
      <c r="A93" s="14" t="str">
        <f>MSRP_spreadsheet!A93</f>
        <v>fabrication</v>
      </c>
      <c r="B93" s="16" t="s">
        <v>126</v>
      </c>
      <c r="C93" s="18"/>
      <c r="D93" s="18"/>
      <c r="E93" s="18"/>
      <c r="F93" s="18"/>
      <c r="G93" s="18"/>
      <c r="H93" s="8"/>
    </row>
    <row r="94" spans="1:8" ht="13" thickBot="1" x14ac:dyDescent="0.3">
      <c r="A94" s="31" t="str">
        <f>MSRP_spreadsheet!A94</f>
        <v>other</v>
      </c>
      <c r="B94" s="32" t="s">
        <v>126</v>
      </c>
      <c r="C94" s="33"/>
      <c r="D94" s="33"/>
      <c r="E94" s="33"/>
      <c r="F94" s="33"/>
      <c r="G94" s="33"/>
      <c r="H94" s="12"/>
    </row>
    <row r="95" spans="1:8" ht="13" thickBot="1" x14ac:dyDescent="0.3">
      <c r="A95" s="34"/>
      <c r="B95" s="35"/>
      <c r="C95" s="36"/>
      <c r="D95" s="36"/>
      <c r="E95" s="36"/>
      <c r="F95" s="36"/>
      <c r="G95" s="36"/>
      <c r="H95" s="37"/>
    </row>
    <row r="96" spans="1:8" ht="13" x14ac:dyDescent="0.25">
      <c r="A96" s="27" t="str">
        <f>MSRP_spreadsheet!A96</f>
        <v>Cooling System</v>
      </c>
      <c r="B96" s="28"/>
      <c r="C96" s="29"/>
      <c r="D96" s="29"/>
      <c r="E96" s="29"/>
      <c r="F96" s="29"/>
      <c r="G96" s="29"/>
      <c r="H96" s="30"/>
    </row>
    <row r="97" spans="1:8" x14ac:dyDescent="0.25">
      <c r="A97" s="14" t="str">
        <f>MSRP_spreadsheet!A97</f>
        <v>radiator</v>
      </c>
      <c r="B97" s="16" t="s">
        <v>127</v>
      </c>
      <c r="C97" s="18"/>
      <c r="D97" s="18"/>
      <c r="E97" s="18"/>
      <c r="F97" s="18"/>
      <c r="G97" s="18"/>
      <c r="H97" s="8"/>
    </row>
    <row r="98" spans="1:8" x14ac:dyDescent="0.25">
      <c r="A98" s="14" t="str">
        <f>MSRP_spreadsheet!A98</f>
        <v>coolant pump</v>
      </c>
      <c r="B98" s="16" t="s">
        <v>138</v>
      </c>
      <c r="C98" s="18"/>
      <c r="D98" s="18"/>
      <c r="E98" s="18"/>
      <c r="F98" s="18"/>
      <c r="G98" s="18"/>
      <c r="H98" s="8"/>
    </row>
    <row r="99" spans="1:8" x14ac:dyDescent="0.25">
      <c r="A99" s="14" t="str">
        <f>MSRP_spreadsheet!A99</f>
        <v>fan</v>
      </c>
      <c r="B99" s="16" t="s">
        <v>126</v>
      </c>
      <c r="C99" s="18"/>
      <c r="D99" s="18"/>
      <c r="E99" s="18"/>
      <c r="F99" s="18"/>
      <c r="G99" s="18"/>
      <c r="H99" s="8"/>
    </row>
    <row r="100" spans="1:8" x14ac:dyDescent="0.25">
      <c r="A100" s="14" t="str">
        <f>MSRP_spreadsheet!A100</f>
        <v>heat exchanger</v>
      </c>
      <c r="B100" s="16" t="s">
        <v>127</v>
      </c>
      <c r="C100" s="18"/>
      <c r="D100" s="18"/>
      <c r="E100" s="18"/>
      <c r="F100" s="18"/>
      <c r="G100" s="18"/>
      <c r="H100" s="8"/>
    </row>
    <row r="101" spans="1:8" x14ac:dyDescent="0.25">
      <c r="A101" s="14" t="str">
        <f>MSRP_spreadsheet!A101</f>
        <v>thermostat</v>
      </c>
      <c r="B101" s="16" t="s">
        <v>138</v>
      </c>
      <c r="C101" s="18"/>
      <c r="D101" s="18"/>
      <c r="E101" s="18"/>
      <c r="F101" s="18"/>
      <c r="G101" s="18"/>
      <c r="H101" s="8"/>
    </row>
    <row r="102" spans="1:8" x14ac:dyDescent="0.25">
      <c r="A102" s="14" t="str">
        <f>MSRP_spreadsheet!A102</f>
        <v>fabrication</v>
      </c>
      <c r="B102" s="16" t="s">
        <v>126</v>
      </c>
      <c r="C102" s="18"/>
      <c r="D102" s="18"/>
      <c r="E102" s="18"/>
      <c r="F102" s="18"/>
      <c r="G102" s="18"/>
      <c r="H102" s="8"/>
    </row>
    <row r="103" spans="1:8" ht="13" thickBot="1" x14ac:dyDescent="0.3">
      <c r="A103" s="31" t="str">
        <f>MSRP_spreadsheet!A103</f>
        <v>other</v>
      </c>
      <c r="B103" s="32" t="s">
        <v>126</v>
      </c>
      <c r="C103" s="33"/>
      <c r="D103" s="33"/>
      <c r="E103" s="33"/>
      <c r="F103" s="33"/>
      <c r="G103" s="33"/>
      <c r="H103" s="12"/>
    </row>
    <row r="104" spans="1:8" ht="13" thickBot="1" x14ac:dyDescent="0.3">
      <c r="A104" s="34"/>
      <c r="B104" s="35"/>
      <c r="C104" s="36"/>
      <c r="D104" s="36"/>
      <c r="E104" s="36"/>
      <c r="F104" s="36"/>
      <c r="G104" s="36"/>
      <c r="H104" s="37"/>
    </row>
    <row r="105" spans="1:8" ht="13" x14ac:dyDescent="0.25">
      <c r="A105" s="27" t="str">
        <f>MSRP_spreadsheet!A105</f>
        <v>Noise/Vibration/Harshness</v>
      </c>
      <c r="B105" s="28"/>
      <c r="C105" s="29"/>
      <c r="D105" s="29"/>
      <c r="E105" s="29"/>
      <c r="F105" s="29"/>
      <c r="G105" s="29"/>
      <c r="H105" s="30"/>
    </row>
    <row r="106" spans="1:8" x14ac:dyDescent="0.25">
      <c r="A106" s="14" t="str">
        <f>MSRP_spreadsheet!A106</f>
        <v>skirting</v>
      </c>
      <c r="B106" s="16" t="s">
        <v>126</v>
      </c>
      <c r="C106" s="18"/>
      <c r="D106" s="18"/>
      <c r="E106" s="18"/>
      <c r="F106" s="18"/>
      <c r="G106" s="18"/>
      <c r="H106" s="8"/>
    </row>
    <row r="107" spans="1:8" x14ac:dyDescent="0.25">
      <c r="A107" s="14" t="str">
        <f>MSRP_spreadsheet!A107</f>
        <v>hood lining</v>
      </c>
      <c r="B107" s="16" t="s">
        <v>127</v>
      </c>
      <c r="C107" s="18"/>
      <c r="D107" s="18"/>
      <c r="E107" s="18"/>
      <c r="F107" s="18"/>
      <c r="G107" s="18"/>
      <c r="H107" s="8"/>
    </row>
    <row r="108" spans="1:8" x14ac:dyDescent="0.25">
      <c r="A108" s="14" t="str">
        <f>MSRP_spreadsheet!A108</f>
        <v>tunnel lining</v>
      </c>
      <c r="B108" s="16" t="s">
        <v>163</v>
      </c>
      <c r="C108" s="18"/>
      <c r="D108" s="18"/>
      <c r="E108" s="18">
        <f>100</f>
        <v>100</v>
      </c>
      <c r="F108" s="18">
        <f>1.5*E108</f>
        <v>150</v>
      </c>
      <c r="G108" s="18">
        <f>F108</f>
        <v>150</v>
      </c>
      <c r="H108" s="8" t="s">
        <v>164</v>
      </c>
    </row>
    <row r="109" spans="1:8" x14ac:dyDescent="0.25">
      <c r="A109" s="14" t="str">
        <f>MSRP_spreadsheet!A109</f>
        <v>fiberglass packing</v>
      </c>
      <c r="B109" s="16" t="s">
        <v>126</v>
      </c>
      <c r="C109" s="18"/>
      <c r="D109" s="18"/>
      <c r="E109" s="18"/>
      <c r="F109" s="18"/>
      <c r="G109" s="18"/>
      <c r="H109" s="8"/>
    </row>
    <row r="110" spans="1:8" ht="13" thickBot="1" x14ac:dyDescent="0.3">
      <c r="A110" s="31" t="str">
        <f>MSRP_spreadsheet!A110</f>
        <v>other</v>
      </c>
      <c r="B110" s="39"/>
      <c r="C110" s="33"/>
      <c r="D110" s="33"/>
      <c r="E110" s="33"/>
      <c r="F110" s="33"/>
      <c r="G110" s="33"/>
      <c r="H110" s="12"/>
    </row>
    <row r="111" spans="1:8" ht="13" thickBot="1" x14ac:dyDescent="0.3">
      <c r="A111" s="34"/>
      <c r="B111" s="35"/>
      <c r="C111" s="36"/>
      <c r="D111" s="36"/>
      <c r="E111" s="36"/>
      <c r="F111" s="36"/>
      <c r="G111" s="36"/>
      <c r="H111" s="37"/>
    </row>
    <row r="112" spans="1:8" ht="13" x14ac:dyDescent="0.25">
      <c r="A112" s="27" t="str">
        <f>MSRP_spreadsheet!A112</f>
        <v>Chassis</v>
      </c>
      <c r="B112" s="28"/>
      <c r="C112" s="29"/>
      <c r="D112" s="29"/>
      <c r="E112" s="29"/>
      <c r="F112" s="29"/>
      <c r="G112" s="29"/>
      <c r="H112" s="30"/>
    </row>
    <row r="113" spans="1:8" x14ac:dyDescent="0.25">
      <c r="A113" s="14" t="str">
        <f>MSRP_spreadsheet!A113</f>
        <v>bulkhead modification</v>
      </c>
      <c r="B113" s="16" t="s">
        <v>126</v>
      </c>
      <c r="C113" s="18"/>
      <c r="D113" s="18"/>
      <c r="E113" s="18"/>
      <c r="F113" s="18"/>
      <c r="G113" s="18"/>
      <c r="H113" s="8"/>
    </row>
    <row r="114" spans="1:8" x14ac:dyDescent="0.25">
      <c r="A114" s="14" t="str">
        <f>MSRP_spreadsheet!A114</f>
        <v>tunnel modification</v>
      </c>
      <c r="B114" s="16" t="s">
        <v>126</v>
      </c>
      <c r="C114" s="18"/>
      <c r="D114" s="18"/>
      <c r="E114" s="18"/>
      <c r="F114" s="18"/>
      <c r="G114" s="18"/>
      <c r="H114" s="8"/>
    </row>
    <row r="115" spans="1:8" x14ac:dyDescent="0.25">
      <c r="A115" s="14" t="str">
        <f>MSRP_spreadsheet!A115</f>
        <v>seat</v>
      </c>
      <c r="B115" s="16" t="s">
        <v>127</v>
      </c>
      <c r="C115" s="18"/>
      <c r="D115" s="18"/>
      <c r="E115" s="18"/>
      <c r="F115" s="18"/>
      <c r="G115" s="18"/>
      <c r="H115" s="8"/>
    </row>
    <row r="116" spans="1:8" x14ac:dyDescent="0.25">
      <c r="A116" s="14" t="str">
        <f>MSRP_spreadsheet!A116</f>
        <v>hood</v>
      </c>
      <c r="B116" s="16" t="s">
        <v>127</v>
      </c>
      <c r="C116" s="18"/>
      <c r="D116" s="18"/>
      <c r="E116" s="18"/>
      <c r="F116" s="18"/>
      <c r="G116" s="18"/>
      <c r="H116" s="8"/>
    </row>
    <row r="117" spans="1:8" x14ac:dyDescent="0.25">
      <c r="A117" s="14" t="str">
        <f>MSRP_spreadsheet!A117</f>
        <v>windshield</v>
      </c>
      <c r="B117" s="16" t="s">
        <v>127</v>
      </c>
      <c r="C117" s="18"/>
      <c r="D117" s="18"/>
      <c r="E117" s="18"/>
      <c r="F117" s="18"/>
      <c r="G117" s="18"/>
      <c r="H117" s="8"/>
    </row>
    <row r="118" spans="1:8" x14ac:dyDescent="0.25">
      <c r="A118" s="14" t="str">
        <f>MSRP_spreadsheet!A118</f>
        <v>motor mount</v>
      </c>
      <c r="B118" s="16" t="s">
        <v>138</v>
      </c>
      <c r="C118" s="18"/>
      <c r="D118" s="18"/>
      <c r="E118" s="18"/>
      <c r="F118" s="18"/>
      <c r="G118" s="18"/>
      <c r="H118" s="8"/>
    </row>
    <row r="119" spans="1:8" x14ac:dyDescent="0.25">
      <c r="A119" s="14" t="str">
        <f>MSRP_spreadsheet!A119</f>
        <v>fuel tank</v>
      </c>
      <c r="B119" s="16" t="s">
        <v>127</v>
      </c>
      <c r="C119" s="18"/>
      <c r="D119" s="18"/>
      <c r="E119" s="18"/>
      <c r="F119" s="18"/>
      <c r="G119" s="18"/>
      <c r="H119" s="8"/>
    </row>
    <row r="120" spans="1:8" x14ac:dyDescent="0.25">
      <c r="A120" s="14" t="str">
        <f>MSRP_spreadsheet!A120</f>
        <v>battery box</v>
      </c>
      <c r="B120" s="15" t="s">
        <v>138</v>
      </c>
      <c r="C120" s="18"/>
      <c r="D120" s="18"/>
      <c r="E120" s="18"/>
      <c r="F120" s="18"/>
      <c r="G120" s="18"/>
      <c r="H120" s="8"/>
    </row>
    <row r="121" spans="1:8" x14ac:dyDescent="0.25">
      <c r="A121" s="14" t="str">
        <f>MSRP_spreadsheet!A121</f>
        <v>handlebars/hooks/risers</v>
      </c>
      <c r="B121" s="16" t="s">
        <v>127</v>
      </c>
      <c r="C121" s="18"/>
      <c r="D121" s="18"/>
      <c r="E121" s="18"/>
      <c r="F121" s="18"/>
      <c r="G121" s="18"/>
      <c r="H121" s="8"/>
    </row>
    <row r="122" spans="1:8" x14ac:dyDescent="0.25">
      <c r="A122" s="14" t="str">
        <f>MSRP_spreadsheet!A122</f>
        <v>hand guards</v>
      </c>
      <c r="B122" s="16" t="s">
        <v>126</v>
      </c>
      <c r="C122" s="18"/>
      <c r="D122" s="18"/>
      <c r="E122" s="18"/>
      <c r="F122" s="18"/>
      <c r="G122" s="18"/>
      <c r="H122" s="8"/>
    </row>
    <row r="123" spans="1:8" x14ac:dyDescent="0.25">
      <c r="A123" s="14" t="str">
        <f>MSRP_spreadsheet!A123</f>
        <v>throttle</v>
      </c>
      <c r="B123" s="16" t="s">
        <v>127</v>
      </c>
      <c r="C123" s="18"/>
      <c r="D123" s="18"/>
      <c r="E123" s="18"/>
      <c r="F123" s="18"/>
      <c r="G123" s="18">
        <f>F123</f>
        <v>0</v>
      </c>
      <c r="H123" s="9"/>
    </row>
    <row r="124" spans="1:8" x14ac:dyDescent="0.25">
      <c r="A124" s="14" t="str">
        <f>MSRP_spreadsheet!A124</f>
        <v>brake system</v>
      </c>
      <c r="B124" s="16" t="s">
        <v>127</v>
      </c>
      <c r="C124" s="18"/>
      <c r="D124" s="18"/>
      <c r="E124" s="18"/>
      <c r="F124" s="18"/>
      <c r="G124" s="18"/>
      <c r="H124" s="8"/>
    </row>
    <row r="125" spans="1:8" x14ac:dyDescent="0.25">
      <c r="A125" s="14" t="str">
        <f>MSRP_spreadsheet!A125</f>
        <v>heated grips</v>
      </c>
      <c r="B125" s="16" t="s">
        <v>127</v>
      </c>
      <c r="C125" s="18"/>
      <c r="D125" s="18"/>
      <c r="E125" s="18"/>
      <c r="F125" s="18"/>
      <c r="G125" s="18"/>
      <c r="H125" s="8"/>
    </row>
    <row r="126" spans="1:8" x14ac:dyDescent="0.25">
      <c r="A126" s="14" t="str">
        <f>MSRP_spreadsheet!A126</f>
        <v>fabrication</v>
      </c>
      <c r="B126" s="16" t="s">
        <v>126</v>
      </c>
      <c r="C126" s="18"/>
      <c r="D126" s="18"/>
      <c r="E126" s="18"/>
      <c r="F126" s="18"/>
      <c r="G126" s="18"/>
      <c r="H126" s="8"/>
    </row>
    <row r="127" spans="1:8" ht="13" thickBot="1" x14ac:dyDescent="0.3">
      <c r="A127" s="31" t="str">
        <f>MSRP_spreadsheet!A127</f>
        <v>other</v>
      </c>
      <c r="B127" s="32" t="s">
        <v>126</v>
      </c>
      <c r="C127" s="33"/>
      <c r="D127" s="33"/>
      <c r="E127" s="33"/>
      <c r="F127" s="33"/>
      <c r="G127" s="33"/>
      <c r="H127" s="12"/>
    </row>
    <row r="128" spans="1:8" ht="13" thickBot="1" x14ac:dyDescent="0.3">
      <c r="A128" s="34"/>
      <c r="B128" s="35"/>
      <c r="C128" s="36"/>
      <c r="D128" s="36"/>
      <c r="E128" s="36"/>
      <c r="F128" s="36"/>
      <c r="G128" s="36"/>
      <c r="H128" s="37"/>
    </row>
    <row r="129" spans="1:8" ht="13" x14ac:dyDescent="0.25">
      <c r="A129" s="49" t="str">
        <f>MSRP_spreadsheet!A129</f>
        <v>Electrical</v>
      </c>
      <c r="B129" s="50"/>
      <c r="C129" s="51"/>
      <c r="D129" s="51"/>
      <c r="E129" s="51"/>
      <c r="F129" s="51"/>
      <c r="G129" s="51"/>
      <c r="H129" s="38"/>
    </row>
    <row r="130" spans="1:8" x14ac:dyDescent="0.25">
      <c r="A130" s="41" t="str">
        <f>MSRP_spreadsheet!A130</f>
        <v>battery(s)</v>
      </c>
      <c r="B130" s="102" t="s">
        <v>138</v>
      </c>
      <c r="C130" s="40"/>
      <c r="D130" s="40"/>
      <c r="E130" s="40"/>
      <c r="F130" s="40"/>
      <c r="G130" s="40"/>
      <c r="H130" s="10"/>
    </row>
    <row r="131" spans="1:8" x14ac:dyDescent="0.25">
      <c r="A131" s="41" t="str">
        <f>MSRP_spreadsheet!A131</f>
        <v>switches</v>
      </c>
      <c r="B131" s="7" t="s">
        <v>126</v>
      </c>
      <c r="C131" s="40"/>
      <c r="D131" s="40"/>
      <c r="E131" s="40"/>
      <c r="F131" s="40"/>
      <c r="G131" s="40"/>
      <c r="H131" s="10"/>
    </row>
    <row r="132" spans="1:8" x14ac:dyDescent="0.25">
      <c r="A132" s="41" t="str">
        <f>MSRP_spreadsheet!A132</f>
        <v>connectors</v>
      </c>
      <c r="B132" s="7" t="s">
        <v>138</v>
      </c>
      <c r="C132" s="40"/>
      <c r="D132" s="40"/>
      <c r="E132" s="40"/>
      <c r="F132" s="40"/>
      <c r="G132" s="40"/>
      <c r="H132" s="10"/>
    </row>
    <row r="133" spans="1:8" x14ac:dyDescent="0.25">
      <c r="A133" s="41" t="str">
        <f>MSRP_spreadsheet!A133</f>
        <v>fuses</v>
      </c>
      <c r="B133" s="7" t="s">
        <v>138</v>
      </c>
      <c r="C133" s="40"/>
      <c r="D133" s="40"/>
      <c r="E133" s="40"/>
      <c r="F133" s="40"/>
      <c r="G133" s="40"/>
      <c r="H133" s="10"/>
    </row>
    <row r="134" spans="1:8" x14ac:dyDescent="0.25">
      <c r="A134" s="41" t="str">
        <f>MSRP_spreadsheet!A134</f>
        <v>wire/cable</v>
      </c>
      <c r="B134" s="7" t="s">
        <v>138</v>
      </c>
      <c r="C134" s="40"/>
      <c r="D134" s="40"/>
      <c r="E134" s="40"/>
      <c r="F134" s="40"/>
      <c r="G134" s="40"/>
      <c r="H134" s="10"/>
    </row>
    <row r="135" spans="1:8" x14ac:dyDescent="0.25">
      <c r="A135" s="41" t="str">
        <f>MSRP_spreadsheet!A135</f>
        <v>lighting</v>
      </c>
      <c r="B135" s="7" t="s">
        <v>170</v>
      </c>
      <c r="C135" s="40"/>
      <c r="D135" s="40"/>
      <c r="E135" s="40"/>
      <c r="F135" s="40"/>
      <c r="G135" s="40">
        <v>0</v>
      </c>
      <c r="H135" s="9"/>
    </row>
    <row r="136" spans="1:8" x14ac:dyDescent="0.25">
      <c r="A136" s="41" t="str">
        <f>MSRP_spreadsheet!A136</f>
        <v>motor charger</v>
      </c>
      <c r="B136" s="7" t="s">
        <v>126</v>
      </c>
      <c r="C136" s="40"/>
      <c r="D136" s="40"/>
      <c r="E136" s="40"/>
      <c r="F136" s="40"/>
      <c r="G136" s="40"/>
      <c r="H136" s="10"/>
    </row>
    <row r="137" spans="1:8" x14ac:dyDescent="0.25">
      <c r="A137" s="41" t="str">
        <f>MSRP_spreadsheet!A137</f>
        <v>contactor</v>
      </c>
      <c r="B137" s="7" t="s">
        <v>126</v>
      </c>
      <c r="C137" s="40"/>
      <c r="D137" s="40"/>
      <c r="E137" s="40"/>
      <c r="F137" s="40"/>
      <c r="G137" s="40"/>
      <c r="H137" s="10"/>
    </row>
    <row r="138" spans="1:8" x14ac:dyDescent="0.25">
      <c r="A138" s="41" t="str">
        <f>MSRP_spreadsheet!A138</f>
        <v>motor controller</v>
      </c>
      <c r="B138" s="7" t="s">
        <v>126</v>
      </c>
      <c r="C138" s="40"/>
      <c r="D138" s="40"/>
      <c r="E138" s="40"/>
      <c r="F138" s="40"/>
      <c r="G138" s="40"/>
      <c r="H138" s="10"/>
    </row>
    <row r="139" spans="1:8" x14ac:dyDescent="0.25">
      <c r="A139" s="41" t="str">
        <f>MSRP_spreadsheet!A139</f>
        <v>injector controller</v>
      </c>
      <c r="B139" s="7" t="s">
        <v>126</v>
      </c>
      <c r="C139" s="40"/>
      <c r="D139" s="40"/>
      <c r="E139" s="40"/>
      <c r="F139" s="40"/>
      <c r="G139" s="40"/>
      <c r="H139" s="10"/>
    </row>
    <row r="140" spans="1:8" x14ac:dyDescent="0.25">
      <c r="A140" s="41" t="str">
        <f>MSRP_spreadsheet!A140</f>
        <v>boost controller</v>
      </c>
      <c r="B140" s="7" t="s">
        <v>126</v>
      </c>
      <c r="C140" s="40"/>
      <c r="D140" s="40"/>
      <c r="E140" s="40"/>
      <c r="F140" s="40"/>
      <c r="G140" s="40"/>
      <c r="H140" s="10"/>
    </row>
    <row r="141" spans="1:8" x14ac:dyDescent="0.25">
      <c r="A141" s="41" t="str">
        <f>MSRP_spreadsheet!A141</f>
        <v>exhaust gas temperature (EGT) sensor</v>
      </c>
      <c r="B141" s="7" t="s">
        <v>135</v>
      </c>
      <c r="C141" s="40"/>
      <c r="D141" s="40"/>
      <c r="E141" s="40"/>
      <c r="F141" s="40"/>
      <c r="G141" s="40"/>
      <c r="H141" s="10"/>
    </row>
    <row r="142" spans="1:8" x14ac:dyDescent="0.25">
      <c r="A142" s="41" t="str">
        <f>MSRP_spreadsheet!A142</f>
        <v>general sensor(s)</v>
      </c>
      <c r="B142" s="7" t="s">
        <v>135</v>
      </c>
      <c r="C142" s="40"/>
      <c r="D142" s="40"/>
      <c r="E142" s="40"/>
      <c r="F142" s="40"/>
      <c r="G142" s="40"/>
      <c r="H142" s="10"/>
    </row>
    <row r="143" spans="1:8" x14ac:dyDescent="0.25">
      <c r="A143" s="41" t="str">
        <f>MSRP_spreadsheet!A143</f>
        <v>engine calibration hardware</v>
      </c>
      <c r="B143" s="7" t="s">
        <v>135</v>
      </c>
      <c r="C143" s="40"/>
      <c r="D143" s="40"/>
      <c r="E143" s="40"/>
      <c r="F143" s="40"/>
      <c r="G143" s="40"/>
      <c r="H143" s="10"/>
    </row>
    <row r="144" spans="1:8" x14ac:dyDescent="0.25">
      <c r="A144" s="41" t="str">
        <f>MSRP_spreadsheet!A144</f>
        <v>engine calibration software</v>
      </c>
      <c r="B144" s="7" t="s">
        <v>135</v>
      </c>
      <c r="C144" s="40"/>
      <c r="D144" s="40"/>
      <c r="E144" s="40"/>
      <c r="F144" s="40"/>
      <c r="G144" s="40"/>
      <c r="H144" s="10"/>
    </row>
    <row r="145" spans="1:8" x14ac:dyDescent="0.25">
      <c r="A145" s="135" t="s">
        <v>136</v>
      </c>
      <c r="B145" s="7" t="s">
        <v>158</v>
      </c>
      <c r="C145" s="40"/>
      <c r="D145" s="40"/>
      <c r="E145" s="40"/>
      <c r="F145" s="40"/>
      <c r="G145" s="40"/>
      <c r="H145" s="10"/>
    </row>
    <row r="146" spans="1:8" x14ac:dyDescent="0.25">
      <c r="A146" s="41" t="str">
        <f>MSRP_spreadsheet!A145</f>
        <v>fabrication</v>
      </c>
      <c r="B146" s="7" t="s">
        <v>126</v>
      </c>
      <c r="C146" s="42"/>
      <c r="D146" s="42"/>
      <c r="E146" s="42"/>
      <c r="F146" s="42"/>
      <c r="G146" s="42"/>
      <c r="H146" s="10"/>
    </row>
    <row r="147" spans="1:8" x14ac:dyDescent="0.25">
      <c r="A147" s="41" t="str">
        <f>MSRP_spreadsheet!A146</f>
        <v>pulley</v>
      </c>
      <c r="B147" s="7" t="s">
        <v>126</v>
      </c>
      <c r="C147" s="42"/>
      <c r="D147" s="42"/>
      <c r="E147" s="42"/>
      <c r="F147" s="42"/>
      <c r="G147" s="42"/>
      <c r="H147" s="10"/>
    </row>
    <row r="148" spans="1:8" x14ac:dyDescent="0.25">
      <c r="A148" s="43"/>
      <c r="B148" s="44"/>
      <c r="C148" s="6"/>
      <c r="D148" s="6"/>
      <c r="E148" s="6"/>
      <c r="F148" s="6"/>
      <c r="G148" s="6"/>
      <c r="H148" s="10"/>
    </row>
    <row r="149" spans="1:8" ht="13" thickBot="1" x14ac:dyDescent="0.3">
      <c r="A149" s="45"/>
      <c r="B149" s="46"/>
      <c r="C149" s="47"/>
      <c r="D149" s="47"/>
      <c r="E149" s="47"/>
      <c r="F149" s="47"/>
      <c r="G149" s="47"/>
      <c r="H149" s="48"/>
    </row>
    <row r="150" spans="1:8" x14ac:dyDescent="0.25">
      <c r="G150" s="55"/>
    </row>
  </sheetData>
  <mergeCells count="2">
    <mergeCell ref="C2:G2"/>
    <mergeCell ref="A1:H1"/>
  </mergeCells>
  <phoneticPr fontId="6" type="noConversion"/>
  <pageMargins left="0.25" right="0.25" top="1" bottom="0.5" header="0.5" footer="0"/>
  <pageSetup orientation="landscape" r:id="rId1"/>
  <headerFooter alignWithMargins="0">
    <oddHeader>&amp;C&amp;"Arial,Bold"&amp;12[Insert School Name]
SAE 2008 Clean Snowmobile Challenge MSRP - Supporting Calculations</oddHeader>
    <oddFooter>&amp;CPage &amp;P of &amp;N&amp;R&amp;D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410"/>
  <sheetViews>
    <sheetView topLeftCell="A234" zoomScale="70" zoomScaleNormal="70" workbookViewId="0">
      <selection activeCell="B298" sqref="B298"/>
    </sheetView>
  </sheetViews>
  <sheetFormatPr defaultColWidth="8.7265625" defaultRowHeight="14.5" x14ac:dyDescent="0.35"/>
  <cols>
    <col min="1" max="1" width="45" style="56" bestFit="1" customWidth="1"/>
    <col min="2" max="2" width="23.81640625" style="56" customWidth="1"/>
    <col min="3" max="3" width="9.81640625" style="56" customWidth="1"/>
    <col min="4" max="4" width="8.7265625" style="56"/>
    <col min="5" max="5" width="15" style="56" customWidth="1"/>
    <col min="6" max="6" width="22.1796875" style="56" customWidth="1"/>
    <col min="7" max="7" width="19.453125" style="56" bestFit="1" customWidth="1"/>
    <col min="8" max="16384" width="8.7265625" style="56"/>
  </cols>
  <sheetData>
    <row r="1" spans="1:7" ht="60.5" thickBot="1" x14ac:dyDescent="1.2">
      <c r="A1" s="130" t="s">
        <v>137</v>
      </c>
      <c r="B1" s="131"/>
      <c r="C1" s="131"/>
      <c r="D1" s="131"/>
      <c r="E1" s="131"/>
      <c r="F1" s="131"/>
      <c r="G1" s="131"/>
    </row>
    <row r="2" spans="1:7" ht="15" thickBot="1" x14ac:dyDescent="0.4">
      <c r="A2" s="71" t="s">
        <v>99</v>
      </c>
      <c r="B2" s="71" t="s">
        <v>61</v>
      </c>
      <c r="C2" s="132" t="s">
        <v>105</v>
      </c>
      <c r="D2" s="133"/>
      <c r="E2" s="133"/>
      <c r="F2" s="133"/>
      <c r="G2" s="134"/>
    </row>
    <row r="3" spans="1:7" ht="46.5" customHeight="1" x14ac:dyDescent="0.35">
      <c r="A3" s="70"/>
      <c r="B3" s="69"/>
      <c r="C3" s="68" t="s">
        <v>100</v>
      </c>
      <c r="D3" s="68" t="s">
        <v>101</v>
      </c>
      <c r="E3" s="68" t="s">
        <v>121</v>
      </c>
      <c r="F3" s="68" t="s">
        <v>122</v>
      </c>
      <c r="G3" s="68" t="s">
        <v>118</v>
      </c>
    </row>
    <row r="4" spans="1:7" x14ac:dyDescent="0.35">
      <c r="A4" s="67"/>
      <c r="B4" s="66"/>
      <c r="C4" s="65"/>
      <c r="D4" s="65"/>
      <c r="E4" s="65"/>
      <c r="F4" s="65"/>
      <c r="G4" s="65"/>
    </row>
    <row r="5" spans="1:7" x14ac:dyDescent="0.35">
      <c r="A5" s="64" t="str">
        <f>MSRP_spreadsheet!A5</f>
        <v>2018 model year base sled (reflects engine choice)</v>
      </c>
      <c r="B5" s="16" t="s">
        <v>156</v>
      </c>
      <c r="C5" s="63"/>
      <c r="D5" s="60"/>
      <c r="E5" s="60"/>
      <c r="F5" s="60"/>
      <c r="G5" s="60">
        <v>9349</v>
      </c>
    </row>
    <row r="27" spans="1:1" x14ac:dyDescent="0.35">
      <c r="A27" s="69"/>
    </row>
    <row r="59" spans="1:7" x14ac:dyDescent="0.35">
      <c r="A59" s="136"/>
      <c r="B59" s="136"/>
      <c r="C59" s="137"/>
      <c r="D59" s="137"/>
      <c r="E59" s="137"/>
      <c r="F59" s="137"/>
      <c r="G59" s="137"/>
    </row>
    <row r="118" spans="1:7" x14ac:dyDescent="0.35">
      <c r="A118" s="62" t="s">
        <v>15</v>
      </c>
      <c r="B118" s="61" t="s">
        <v>129</v>
      </c>
      <c r="C118" s="60"/>
      <c r="D118" s="60"/>
      <c r="E118" s="60">
        <v>30.5</v>
      </c>
      <c r="F118" s="60">
        <f>E118*1.5</f>
        <v>45.75</v>
      </c>
      <c r="G118" s="60">
        <f>F118</f>
        <v>45.75</v>
      </c>
    </row>
    <row r="140" spans="1:7" x14ac:dyDescent="0.35">
      <c r="A140" s="90"/>
      <c r="B140" s="91"/>
      <c r="C140" s="60"/>
      <c r="D140" s="60"/>
      <c r="E140" s="60"/>
      <c r="F140" s="60"/>
      <c r="G140" s="60"/>
    </row>
    <row r="148" spans="1:7" x14ac:dyDescent="0.35">
      <c r="A148" s="62" t="s">
        <v>142</v>
      </c>
      <c r="B148" s="61" t="s">
        <v>130</v>
      </c>
      <c r="C148" s="60"/>
      <c r="D148" s="60"/>
      <c r="E148" s="60">
        <v>37.97</v>
      </c>
      <c r="F148" s="60">
        <f>E148*1.5</f>
        <v>56.954999999999998</v>
      </c>
      <c r="G148" s="60">
        <f>F148</f>
        <v>56.954999999999998</v>
      </c>
    </row>
    <row r="178" spans="1:7" x14ac:dyDescent="0.35">
      <c r="A178" s="138" t="s">
        <v>160</v>
      </c>
      <c r="B178" s="61" t="s">
        <v>131</v>
      </c>
      <c r="C178" s="18">
        <f>124.99*2+26.99*2</f>
        <v>303.95999999999998</v>
      </c>
      <c r="D178" s="60"/>
      <c r="E178" s="60">
        <f>509.98</f>
        <v>509.98</v>
      </c>
      <c r="F178" s="60">
        <f>E178*1.5</f>
        <v>764.97</v>
      </c>
      <c r="G178" s="60">
        <f>F178-C178</f>
        <v>461.01000000000005</v>
      </c>
    </row>
    <row r="253" spans="1:7" x14ac:dyDescent="0.35">
      <c r="A253" s="62" t="s">
        <v>141</v>
      </c>
      <c r="B253" s="61" t="s">
        <v>132</v>
      </c>
      <c r="C253" s="60">
        <v>719.99</v>
      </c>
      <c r="D253" s="60"/>
      <c r="E253" s="60">
        <v>869.99</v>
      </c>
      <c r="F253" s="60">
        <f>E253*1.5</f>
        <v>1304.9850000000001</v>
      </c>
      <c r="G253" s="60">
        <f>F253-C253</f>
        <v>584.99500000000012</v>
      </c>
    </row>
    <row r="294" spans="1:7" x14ac:dyDescent="0.35">
      <c r="A294" s="139"/>
      <c r="B294" s="140"/>
      <c r="C294" s="141"/>
      <c r="D294" s="141"/>
      <c r="E294" s="141"/>
      <c r="F294" s="141"/>
      <c r="G294" s="141"/>
    </row>
    <row r="348" spans="1:7" x14ac:dyDescent="0.35">
      <c r="A348" s="62"/>
      <c r="B348" s="61"/>
      <c r="C348" s="60"/>
      <c r="D348" s="60"/>
      <c r="E348" s="60"/>
      <c r="F348" s="60"/>
      <c r="G348" s="60"/>
    </row>
    <row r="410" spans="1:7" x14ac:dyDescent="0.35">
      <c r="A410" s="59" t="s">
        <v>140</v>
      </c>
      <c r="B410" s="58" t="s">
        <v>134</v>
      </c>
      <c r="C410" s="57">
        <v>327.99</v>
      </c>
      <c r="D410" s="57"/>
      <c r="E410" s="57">
        <f>99.99*2</f>
        <v>199.98</v>
      </c>
      <c r="F410" s="57">
        <f>E410*1.5</f>
        <v>299.96999999999997</v>
      </c>
      <c r="G410" s="57">
        <v>0</v>
      </c>
    </row>
  </sheetData>
  <mergeCells count="2">
    <mergeCell ref="A1:G1"/>
    <mergeCell ref="C2:G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MSRP_spreadsheet</vt:lpstr>
      <vt:lpstr>Supporting_Calculations</vt:lpstr>
      <vt:lpstr>Reciepts - Documentation</vt:lpstr>
      <vt:lpstr>MSRP_spreadsheet!Print_Titles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</dc:creator>
  <cp:lastModifiedBy>John Unterhalter</cp:lastModifiedBy>
  <cp:lastPrinted>2008-01-25T00:54:40Z</cp:lastPrinted>
  <dcterms:created xsi:type="dcterms:W3CDTF">2007-09-19T17:02:49Z</dcterms:created>
  <dcterms:modified xsi:type="dcterms:W3CDTF">2019-02-17T01:44:17Z</dcterms:modified>
</cp:coreProperties>
</file>