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wplatt.sharepoint.com/teams/org_sae-cleansnowmobileteam/Shared Documents/Clean Snowmobile Team/2018-2019/MSRP/"/>
    </mc:Choice>
  </mc:AlternateContent>
  <xr:revisionPtr revIDLastSave="2" documentId="8_{33B98BEC-E2DC-424A-ACCA-DC6B7AFF5B0E}" xr6:coauthVersionLast="40" xr6:coauthVersionMax="40" xr10:uidLastSave="{8B5DD15A-1A32-4A17-95CF-DC25DF04AE15}"/>
  <bookViews>
    <workbookView xWindow="-98" yWindow="-98" windowWidth="20715" windowHeight="13276" activeTab="2" xr2:uid="{00000000-000D-0000-FFFF-FFFF00000000}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6" i="1" l="1"/>
  <c r="F76" i="1"/>
  <c r="F76" i="2"/>
  <c r="F129" i="1"/>
  <c r="F129" i="2"/>
  <c r="F73" i="2"/>
  <c r="F82" i="1"/>
  <c r="G82" i="1"/>
  <c r="F82" i="2"/>
  <c r="A4" i="2"/>
  <c r="B1" i="2"/>
  <c r="C2" i="2"/>
  <c r="D2" i="2"/>
  <c r="E2" i="2"/>
  <c r="F2" i="2"/>
  <c r="B2" i="2"/>
  <c r="A1" i="2"/>
  <c r="E15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52" i="1"/>
  <c r="G53" i="1"/>
  <c r="G54" i="1"/>
  <c r="G55" i="1"/>
  <c r="G56" i="1"/>
  <c r="G57" i="1"/>
  <c r="G58" i="1"/>
  <c r="G59" i="1"/>
  <c r="G61" i="1"/>
  <c r="G64" i="1"/>
  <c r="G65" i="1"/>
  <c r="G66" i="1"/>
  <c r="G67" i="1"/>
  <c r="G68" i="1"/>
  <c r="G69" i="1"/>
  <c r="G70" i="1"/>
  <c r="G73" i="1"/>
  <c r="G74" i="1"/>
  <c r="G75" i="1"/>
  <c r="G77" i="1"/>
  <c r="G78" i="1"/>
  <c r="G79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/>
  <c r="C156" i="1"/>
  <c r="G152" i="1"/>
</calcChain>
</file>

<file path=xl/sharedStrings.xml><?xml version="1.0" encoding="utf-8"?>
<sst xmlns="http://schemas.openxmlformats.org/spreadsheetml/2006/main" count="325" uniqueCount="194">
  <si>
    <t>Component</t>
  </si>
  <si>
    <t>Description/Details</t>
  </si>
  <si>
    <t>Per Item MSRP</t>
  </si>
  <si>
    <t>Mfg. quote + 50%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</si>
  <si>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</si>
  <si>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</si>
  <si>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</si>
  <si>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</si>
  <si>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2019 model year base sled (reflects engine choice)</t>
  </si>
  <si>
    <t>2019 Yamaha Sidewinder R-TX SE</t>
  </si>
  <si>
    <t>Factory options utilized on competition sled</t>
  </si>
  <si>
    <t>tow hitch/rack</t>
  </si>
  <si>
    <t>N/A</t>
  </si>
  <si>
    <t>12 VDC outlet</t>
  </si>
  <si>
    <t>handle bar hooks</t>
  </si>
  <si>
    <t>Stock</t>
  </si>
  <si>
    <t>mirrors</t>
  </si>
  <si>
    <t>tachometer</t>
  </si>
  <si>
    <t>Motec-Research not for Production</t>
  </si>
  <si>
    <t>electric start</t>
  </si>
  <si>
    <t>reverse</t>
  </si>
  <si>
    <t>shocks</t>
  </si>
  <si>
    <t>other</t>
  </si>
  <si>
    <t>Engine/Motor</t>
  </si>
  <si>
    <t>spark-ignition/compression-ignition</t>
  </si>
  <si>
    <t> Ford EcoBoost 1.0L 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</si>
  <si>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</si>
  <si>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</si>
  <si>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</si>
  <si>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</si>
  <si>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</si>
  <si>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</si>
  <si>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</si>
  <si>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</si>
  <si>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</si>
  <si>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</si>
  <si>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turbocharger/supercharger plumbing</t>
  </si>
  <si>
    <t>air box/air filter</t>
  </si>
  <si>
    <t>Stock in production</t>
  </si>
  <si>
    <t>intercooler</t>
  </si>
  <si>
    <t>reed valve</t>
  </si>
  <si>
    <t>rotary valve</t>
  </si>
  <si>
    <t>boost bottle</t>
  </si>
  <si>
    <t>Fuel Management</t>
  </si>
  <si>
    <t>fuel injector (PFI, SDI, DI)</t>
  </si>
  <si>
    <t>DI</t>
  </si>
  <si>
    <t>throttle body</t>
  </si>
  <si>
    <t>Stock-Motor</t>
  </si>
  <si>
    <t>carburetor</t>
  </si>
  <si>
    <t>fuel pump</t>
  </si>
  <si>
    <t>fuel pressure regulator</t>
  </si>
  <si>
    <t>fuel filter</t>
  </si>
  <si>
    <t>fuel line</t>
  </si>
  <si>
    <t>Flex Fuel Sensor</t>
  </si>
  <si>
    <t>Exhaust System</t>
  </si>
  <si>
    <t>muffler</t>
  </si>
  <si>
    <t>pipes/tubes</t>
  </si>
  <si>
    <t>3-way exhaust catalyst</t>
  </si>
  <si>
    <t>  Ford Catalyst System </t>
  </si>
  <si>
    <t>diesel particulate filter</t>
  </si>
  <si>
    <t>oxidation catalyst</t>
  </si>
  <si>
    <t>secondary air pump</t>
  </si>
  <si>
    <t>air pump plumbing</t>
  </si>
  <si>
    <t>heat management</t>
  </si>
  <si>
    <t>Header Wrap</t>
  </si>
  <si>
    <t>Front Suspension</t>
  </si>
  <si>
    <t>skis</t>
  </si>
  <si>
    <t>springs</t>
  </si>
  <si>
    <t>trailing arms/A-arms</t>
  </si>
  <si>
    <t>steering components</t>
  </si>
  <si>
    <t>Stock in Production</t>
  </si>
  <si>
    <t>Rear Suspension</t>
  </si>
  <si>
    <t>wheels</t>
  </si>
  <si>
    <t>Big Wheel Kit-Made In House</t>
  </si>
  <si>
    <t>hyfax/sliders</t>
  </si>
  <si>
    <t>Hifax Slides</t>
  </si>
  <si>
    <t>mount points</t>
  </si>
  <si>
    <t>Drivetrain</t>
  </si>
  <si>
    <t>track</t>
  </si>
  <si>
    <t>  Camoplast Ice Attak XT</t>
  </si>
  <si>
    <t>studs</t>
  </si>
  <si>
    <t>driveshaft/drive sprockets</t>
  </si>
  <si>
    <t>jackshaft</t>
  </si>
  <si>
    <t>ZR8000</t>
  </si>
  <si>
    <t>chaincase/gear box</t>
  </si>
  <si>
    <t> C3 Belt Drive </t>
  </si>
  <si>
    <t>drive clutch</t>
  </si>
  <si>
    <t> Custom Weights </t>
  </si>
  <si>
    <t>driven clutch</t>
  </si>
  <si>
    <t>drive belt</t>
  </si>
  <si>
    <t>cvt guarding/cover</t>
  </si>
  <si>
    <t>clutch adaptor</t>
  </si>
  <si>
    <t>Badger Machining</t>
  </si>
  <si>
    <t>Cooling System</t>
  </si>
  <si>
    <t>radiator</t>
  </si>
  <si>
    <t>coolant pump</t>
  </si>
  <si>
    <t>fan</t>
  </si>
  <si>
    <t>heat exchanger</t>
  </si>
  <si>
    <t>thermostat</t>
  </si>
  <si>
    <t>Noise/Vibration/Harshness</t>
  </si>
  <si>
    <t>skirting</t>
  </si>
  <si>
    <t>3/8" Rubber Mat</t>
  </si>
  <si>
    <t>hood lining</t>
  </si>
  <si>
    <t>tunnel lining</t>
  </si>
  <si>
    <t>fiberglass packing</t>
  </si>
  <si>
    <t>Chassis</t>
  </si>
  <si>
    <t>bulkhead modification</t>
  </si>
  <si>
    <t>tunnel modification</t>
  </si>
  <si>
    <t>seat</t>
  </si>
  <si>
    <t>hood</t>
  </si>
  <si>
    <t>Modified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</si>
  <si>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</si>
  <si>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</si>
  <si>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</si>
  <si>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</si>
  <si>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</si>
  <si>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</si>
  <si>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</si>
  <si>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</si>
  <si>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 xml:space="preserve">Stock </t>
  </si>
  <si>
    <t>heated grips</t>
  </si>
  <si>
    <t>Electrical</t>
  </si>
  <si>
    <t>battery(s)</t>
  </si>
  <si>
    <t>Anti-Gravity Battery</t>
  </si>
  <si>
    <t>switches</t>
  </si>
  <si>
    <t>connectors</t>
  </si>
  <si>
    <t>fuses</t>
  </si>
  <si>
    <t>wire/cable</t>
  </si>
  <si>
    <t>Modified (would be used in production version)</t>
  </si>
  <si>
    <t>lighting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</si>
  <si>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</si>
  <si>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</si>
  <si>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</si>
  <si>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</si>
  <si>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</si>
  <si>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</si>
  <si>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</si>
  <si>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engine calibration hardware</t>
  </si>
  <si>
    <t>engine calibration software</t>
  </si>
  <si>
    <t>pulley</t>
  </si>
  <si>
    <t>belts</t>
  </si>
  <si>
    <t>Subtotals:</t>
  </si>
  <si>
    <t>Total</t>
  </si>
  <si>
    <t>Total Over Stock:</t>
  </si>
  <si>
    <t>Notes:</t>
  </si>
  <si>
    <t>1. Add additional rows under appropriate heading to include non-listed components/modifications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</si>
  <si>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</si>
  <si>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</si>
  <si>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</si>
  <si>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</si>
  <si>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6. Diesel, hybrid electric, and full electric base sled MSRP: reduce chassis cost by 40% i.e., complete base snowmobile with factory engine is $8,000, base MSRP would equal $8,000 x 0.6 = $4800</t>
  </si>
  <si>
    <t>2019 Yamaha Sidewinder L-TX SE</t>
  </si>
  <si>
    <t>Sled MSRP Value</t>
  </si>
  <si>
    <t>(Not replacement componet; Price=actual/no mark-up)</t>
  </si>
  <si>
    <t>Ford Cataylst</t>
  </si>
  <si>
    <t>(85.03*1.5)-(32.66*2)</t>
  </si>
  <si>
    <t>Big Wheel Kit-made in house</t>
  </si>
  <si>
    <t>(Subituted for Stock; MSRP Value= (Most Exp. Part*1.5) - Stock Price))</t>
  </si>
  <si>
    <t>(219.95*1.5)-(13.36*2)</t>
  </si>
  <si>
    <t>(859*1.5)-566.98</t>
  </si>
  <si>
    <t>Camoplast Ice Attack XT</t>
  </si>
  <si>
    <t>ZR 8000 </t>
  </si>
  <si>
    <t>Substituted during production(would add no cost)</t>
  </si>
  <si>
    <t>267.31*1.5</t>
  </si>
  <si>
    <t>C3 belt drive</t>
  </si>
  <si>
    <t>(Component MSRP based on Wholesale Price + 50%:)</t>
  </si>
  <si>
    <t>Clutch weights</t>
  </si>
  <si>
    <t>(600000/5000)*1.5</t>
  </si>
  <si>
    <t>Badger Machining (Inhouse Design)</t>
  </si>
  <si>
    <t>Mfg. quote + 50% ($120 Mfg. cost) ($600,000/5,000)*1.5= $180 each unit</t>
  </si>
  <si>
    <t>Rubber mud flap 24" by 24"</t>
  </si>
  <si>
    <t>Substituted for comp. (Stock in production)</t>
  </si>
  <si>
    <t>(409.99*1.5) -86.36</t>
  </si>
  <si>
    <t>Added Components</t>
  </si>
  <si>
    <t>Base Snowmobile</t>
  </si>
  <si>
    <t>Substitution</t>
  </si>
  <si>
    <t>Manufacturing quotes</t>
  </si>
  <si>
    <t>Yamaha Sidewinder</t>
  </si>
  <si>
    <t xml:space="preserve">New </t>
  </si>
  <si>
    <t>HiFax Slides</t>
  </si>
  <si>
    <t>Slides</t>
  </si>
  <si>
    <t>(X2)</t>
  </si>
  <si>
    <t>Clutch Adapter</t>
  </si>
  <si>
    <t>Wholesale Pricing</t>
  </si>
  <si>
    <t>C3 System</t>
  </si>
  <si>
    <t>New</t>
  </si>
  <si>
    <t>Battery</t>
  </si>
  <si>
    <t>Track</t>
  </si>
  <si>
    <t>Big Wheel Kit</t>
  </si>
  <si>
    <t>Idler Wheels</t>
  </si>
  <si>
    <t>(x2)</t>
  </si>
  <si>
    <t xml:space="preserve"> </t>
  </si>
  <si>
    <t>3-way Catalyst</t>
  </si>
  <si>
    <t xml:space="preserve">Hifax Slides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</si>
</sst>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$&quot;#,##0_);[Red]\(&quot;$&quot;#,##0\)"/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b/>
      <sz val="16"/>
      <name val="Arial"/>
      <family val="2"/>
    </font>
    <font>
      <sz val="10"/>
      <color theme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4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6" fillId="0" borderId="0" xfId="0" applyFont="1"/>
    <xf numFmtId="0" fontId="2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/>
    <xf numFmtId="0" fontId="1" fillId="0" borderId="15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0" fillId="3" borderId="1" xfId="0" applyFill="1" applyBorder="1"/>
    <xf numFmtId="0" fontId="1" fillId="3" borderId="0" xfId="0" applyFont="1" applyFill="1"/>
    <xf numFmtId="0" fontId="0" fillId="3" borderId="0" xfId="0" applyFill="1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2" fillId="3" borderId="1" xfId="0" applyFont="1" applyFill="1" applyBorder="1"/>
    <xf numFmtId="4" fontId="0" fillId="3" borderId="1" xfId="0" applyNumberFormat="1" applyFill="1" applyBorder="1"/>
    <xf numFmtId="0" fontId="0" fillId="5" borderId="1" xfId="0" applyFill="1" applyBorder="1" applyAlignment="1">
      <alignment vertical="center"/>
    </xf>
    <xf numFmtId="0" fontId="1" fillId="5" borderId="1" xfId="0" applyFont="1" applyFill="1" applyBorder="1" applyAlignment="1">
      <alignment horizontal="center" vertical="center" wrapText="1"/>
    </xf>
    <xf numFmtId="0" fontId="1" fillId="4" borderId="0" xfId="0" applyFont="1" applyFill="1"/>
    <xf numFmtId="0" fontId="7" fillId="0" borderId="0" xfId="0" applyFont="1"/>
    <xf numFmtId="0" fontId="2" fillId="5" borderId="1" xfId="0" applyFont="1" applyFill="1" applyBorder="1"/>
    <xf numFmtId="0" fontId="1" fillId="6" borderId="0" xfId="0" applyFont="1" applyFill="1"/>
    <xf numFmtId="0" fontId="0" fillId="4" borderId="0" xfId="0" applyFill="1"/>
    <xf numFmtId="0" fontId="0" fillId="5" borderId="1" xfId="0" applyFill="1" applyBorder="1"/>
    <xf numFmtId="0" fontId="8" fillId="0" borderId="0" xfId="0" applyFont="1"/>
    <xf numFmtId="0" fontId="1" fillId="5" borderId="1" xfId="0" applyFont="1" applyFill="1" applyBorder="1" applyAlignment="1">
      <alignment horizontal="center" vertical="center"/>
    </xf>
    <xf numFmtId="0" fontId="0" fillId="5" borderId="1" xfId="1" applyNumberFormat="1" applyFont="1" applyFill="1" applyBorder="1" applyAlignment="1">
      <alignment horizontal="left" vertical="center"/>
    </xf>
    <xf numFmtId="4" fontId="0" fillId="0" borderId="0" xfId="0" applyNumberFormat="1"/>
    <xf numFmtId="0" fontId="0" fillId="6" borderId="0" xfId="0" applyFill="1"/>
    <xf numFmtId="0" fontId="1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6" fontId="1" fillId="0" borderId="1" xfId="0" applyNumberFormat="1" applyFont="1" applyBorder="1" applyAlignment="1">
      <alignment horizontal="center" vertical="center"/>
    </xf>
    <xf numFmtId="0" fontId="0" fillId="7" borderId="1" xfId="0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/>
    </xf>
    <xf numFmtId="0" fontId="1" fillId="7" borderId="0" xfId="0" applyFont="1" applyFill="1"/>
    <xf numFmtId="0" fontId="1" fillId="7" borderId="16" xfId="0" applyFont="1" applyFill="1" applyBorder="1"/>
    <xf numFmtId="0" fontId="0" fillId="7" borderId="1" xfId="0" applyFill="1" applyBorder="1"/>
    <xf numFmtId="0" fontId="0" fillId="7" borderId="0" xfId="0" applyFill="1"/>
    <xf numFmtId="0" fontId="3" fillId="0" borderId="4" xfId="0" applyFont="1" applyBorder="1"/>
    <xf numFmtId="0" fontId="0" fillId="0" borderId="0" xfId="0"/>
    <xf numFmtId="0" fontId="0" fillId="0" borderId="5" xfId="0" applyBorder="1"/>
    <xf numFmtId="0" fontId="3" fillId="0" borderId="6" xfId="0" applyFont="1" applyBorder="1"/>
    <xf numFmtId="0" fontId="0" fillId="0" borderId="7" xfId="0" applyBorder="1"/>
    <xf numFmtId="0" fontId="0" fillId="0" borderId="8" xfId="0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0" borderId="12" xfId="0" applyFont="1" applyBorder="1"/>
    <xf numFmtId="0" fontId="0" fillId="0" borderId="13" xfId="0" applyBorder="1"/>
    <xf numFmtId="0" fontId="0" fillId="0" borderId="14" xfId="0" applyBorder="1"/>
    <xf numFmtId="0" fontId="4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" fillId="4" borderId="0" xfId="0" applyFont="1" applyFill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102053</xdr:colOff>
      <xdr:row>77</xdr:row>
      <xdr:rowOff>142873</xdr:rowOff>
    </xdr:from>
    <xdr:to>
      <xdr:col>7</xdr:col>
      <xdr:colOff>278691</xdr:colOff>
      <xdr:row>96</xdr:row>
      <xdr:rowOff>6803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5205012-85EB-4D76-B948-4A44ED92C088}"/>
            </a:ext>
            <a:ext uri="{147F2762-F138-4A5C-976F-8EAC2B608ADB}">
              <a16:predDERef xmlns:a16="http://schemas.microsoft.com/office/drawing/2014/main" pred="{AE227BB3-66A8-4621-B762-F33CD2D8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53" y="13287373"/>
          <a:ext cx="5082014" cy="2966359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</xdr:colOff>
      <xdr:row>20</xdr:row>
      <xdr:rowOff>130628</xdr:rowOff>
    </xdr:from>
    <xdr:to>
      <xdr:col>13</xdr:col>
      <xdr:colOff>14967</xdr:colOff>
      <xdr:row>29</xdr:row>
      <xdr:rowOff>166662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0426F1-7A5D-4FD9-A694-09384427A4CC}"/>
            </a:ext>
            <a:ext uri="{147F2762-F138-4A5C-976F-8EAC2B608ADB}">
              <a16:predDERef xmlns:a16="http://schemas.microsoft.com/office/drawing/2014/main" pred="{95205012-85EB-4D76-B948-4A44ED92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0996" y="3826328"/>
          <a:ext cx="4165146" cy="1493359"/>
        </a:xfrm>
        <a:prstGeom prst="rect">
          <a:avLst/>
        </a:prstGeom>
      </xdr:spPr>
    </xdr:pic>
    <xdr:clientData/>
  </xdr:twoCellAnchor>
  <xdr:twoCellAnchor editAs="oneCell">
    <xdr:from>
      <xdr:col>21</xdr:col>
      <xdr:colOff>81642</xdr:colOff>
      <xdr:row>28</xdr:row>
      <xdr:rowOff>68038</xdr:rowOff>
    </xdr:from>
    <xdr:to>
      <xdr:col>27</xdr:col>
      <xdr:colOff>170089</xdr:colOff>
      <xdr:row>41</xdr:row>
      <xdr:rowOff>6791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47929898-44A0-4BEE-86AB-FEC42447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9768" y="5109485"/>
          <a:ext cx="4116161" cy="2163520"/>
        </a:xfrm>
        <a:prstGeom prst="rect">
          <a:avLst/>
        </a:prstGeom>
      </xdr:spPr>
    </xdr:pic>
    <xdr:clientData/>
  </xdr:twoCellAnchor>
  <xdr:twoCellAnchor editAs="oneCell">
    <xdr:from>
      <xdr:col>0</xdr:col>
      <xdr:colOff>129268</xdr:colOff>
      <xdr:row>35</xdr:row>
      <xdr:rowOff>149680</xdr:rowOff>
    </xdr:from>
    <xdr:to>
      <xdr:col>7</xdr:col>
      <xdr:colOff>87482</xdr:colOff>
      <xdr:row>74</xdr:row>
      <xdr:rowOff>115662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903F8E8-974F-4FA4-B981-418D39920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8" y="6436180"/>
          <a:ext cx="4863590" cy="6334125"/>
        </a:xfrm>
        <a:prstGeom prst="rect">
          <a:avLst/>
        </a:prstGeom>
      </xdr:spPr>
    </xdr:pic>
    <xdr:clientData/>
  </xdr:twoCellAnchor>
  <xdr:twoCellAnchor editAs="oneCell">
    <xdr:from>
      <xdr:col>14</xdr:col>
      <xdr:colOff>36739</xdr:colOff>
      <xdr:row>43</xdr:row>
      <xdr:rowOff>144234</xdr:rowOff>
    </xdr:from>
    <xdr:to>
      <xdr:col>18</xdr:col>
      <xdr:colOff>465363</xdr:colOff>
      <xdr:row>67</xdr:row>
      <xdr:rowOff>118684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A936FB-574B-4024-874F-2F670796DAC2}"/>
            </a:ext>
            <a:ext uri="{147F2762-F138-4A5C-976F-8EAC2B608ADB}">
              <a16:predDERef xmlns:a16="http://schemas.microsoft.com/office/drawing/2014/main" pred="{1903F8E8-974F-4FA4-B981-418D39920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5300" b="15058"/>
        <a:stretch/>
      </xdr:blipFill>
      <xdr:spPr>
        <a:xfrm>
          <a:off x="10677525" y="7737020"/>
          <a:ext cx="3306535" cy="3893307"/>
        </a:xfrm>
        <a:prstGeom prst="rect">
          <a:avLst/>
        </a:prstGeom>
      </xdr:spPr>
    </xdr:pic>
    <xdr:clientData/>
  </xdr:twoCellAnchor>
  <xdr:twoCellAnchor editAs="oneCell">
    <xdr:from>
      <xdr:col>28</xdr:col>
      <xdr:colOff>102053</xdr:colOff>
      <xdr:row>3</xdr:row>
      <xdr:rowOff>142876</xdr:rowOff>
    </xdr:from>
    <xdr:to>
      <xdr:col>35</xdr:col>
      <xdr:colOff>21132</xdr:colOff>
      <xdr:row>36</xdr:row>
      <xdr:rowOff>61301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31684B0A-4AF5-4271-8D10-9B0DDA9E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3822" y="1000126"/>
          <a:ext cx="4443453" cy="5510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27</xdr:col>
      <xdr:colOff>434781</xdr:colOff>
      <xdr:row>47</xdr:row>
      <xdr:rowOff>73481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9343A3-0765-4FF9-B133-830A87C3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6" y="7919357"/>
          <a:ext cx="4462495" cy="400053"/>
        </a:xfrm>
        <a:prstGeom prst="rect">
          <a:avLst/>
        </a:prstGeom>
      </xdr:spPr>
    </xdr:pic>
    <xdr:clientData/>
  </xdr:twoCellAnchor>
  <xdr:twoCellAnchor editAs="oneCell">
    <xdr:from>
      <xdr:col>14</xdr:col>
      <xdr:colOff>27214</xdr:colOff>
      <xdr:row>70</xdr:row>
      <xdr:rowOff>102053</xdr:rowOff>
    </xdr:from>
    <xdr:to>
      <xdr:col>20</xdr:col>
      <xdr:colOff>293266</xdr:colOff>
      <xdr:row>89</xdr:row>
      <xdr:rowOff>147660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DE6765-89E0-4F40-9CBB-674E192F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12103553"/>
          <a:ext cx="4436642" cy="3148036"/>
        </a:xfrm>
        <a:prstGeom prst="rect">
          <a:avLst/>
        </a:prstGeom>
      </xdr:spPr>
    </xdr:pic>
    <xdr:clientData/>
  </xdr:twoCellAnchor>
  <xdr:twoCellAnchor editAs="oneCell">
    <xdr:from>
      <xdr:col>21</xdr:col>
      <xdr:colOff>74839</xdr:colOff>
      <xdr:row>72</xdr:row>
      <xdr:rowOff>102052</xdr:rowOff>
    </xdr:from>
    <xdr:to>
      <xdr:col>28</xdr:col>
      <xdr:colOff>38008</xdr:colOff>
      <xdr:row>75</xdr:row>
      <xdr:rowOff>103411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3E609C-309C-4072-BC09-66DCBCDDF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2553" y="12430123"/>
          <a:ext cx="4637224" cy="491217"/>
        </a:xfrm>
        <a:prstGeom prst="rect">
          <a:avLst/>
        </a:prstGeom>
      </xdr:spPr>
    </xdr:pic>
    <xdr:clientData/>
  </xdr:twoCellAnchor>
  <xdr:twoCellAnchor editAs="oneCell">
    <xdr:from>
      <xdr:col>21</xdr:col>
      <xdr:colOff>54428</xdr:colOff>
      <xdr:row>3</xdr:row>
      <xdr:rowOff>149679</xdr:rowOff>
    </xdr:from>
    <xdr:to>
      <xdr:col>27</xdr:col>
      <xdr:colOff>580858</xdr:colOff>
      <xdr:row>6</xdr:row>
      <xdr:rowOff>136072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B709C3B-1DF8-4115-A059-B3E0FEB0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2554" y="1006929"/>
          <a:ext cx="4554144" cy="476250"/>
        </a:xfrm>
        <a:prstGeom prst="rect">
          <a:avLst/>
        </a:prstGeom>
      </xdr:spPr>
    </xdr:pic>
    <xdr:clientData/>
  </xdr:twoCellAnchor>
  <xdr:twoCellAnchor editAs="oneCell">
    <xdr:from>
      <xdr:col>13</xdr:col>
      <xdr:colOff>559254</xdr:colOff>
      <xdr:row>28</xdr:row>
      <xdr:rowOff>66675</xdr:rowOff>
    </xdr:from>
    <xdr:to>
      <xdr:col>20</xdr:col>
      <xdr:colOff>462093</xdr:colOff>
      <xdr:row>39</xdr:row>
      <xdr:rowOff>146957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EC3267-88C2-4834-9A6B-4E94F1D0D31F}"/>
            </a:ext>
            <a:ext uri="{147F2762-F138-4A5C-976F-8EAC2B608ADB}">
              <a16:predDERef xmlns:a16="http://schemas.microsoft.com/office/drawing/2014/main" pred="{BB709C3B-1DF8-4115-A059-B3E0FEB0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0429" y="5057775"/>
          <a:ext cx="4436739" cy="195670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104775</xdr:rowOff>
    </xdr:from>
    <xdr:to>
      <xdr:col>13</xdr:col>
      <xdr:colOff>409575</xdr:colOff>
      <xdr:row>16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1E3EB-2313-49C9-AE78-5E169275FF93}"/>
            </a:ext>
            <a:ext uri="{147F2762-F138-4A5C-976F-8EAC2B608ADB}">
              <a16:predDERef xmlns:a16="http://schemas.microsoft.com/office/drawing/2014/main" pred="{E9EC3267-88C2-4834-9A6B-4E94F1D0D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29225" y="952500"/>
          <a:ext cx="4581525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4</xdr:row>
      <xdr:rowOff>47625</xdr:rowOff>
    </xdr:from>
    <xdr:to>
      <xdr:col>7</xdr:col>
      <xdr:colOff>537953</xdr:colOff>
      <xdr:row>32</xdr:row>
      <xdr:rowOff>65262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4A68B4-C4AC-42A8-8F97-A28B600A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36" y="1068161"/>
          <a:ext cx="5375293" cy="4793744"/>
        </a:xfrm>
        <a:prstGeom prst="rect">
          <a:avLst/>
        </a:prstGeom>
      </xdr:spPr>
    </xdr:pic>
    <xdr:clientData/>
  </xdr:twoCellAnchor>
  <xdr:twoCellAnchor editAs="oneCell">
    <xdr:from>
      <xdr:col>14</xdr:col>
      <xdr:colOff>156482</xdr:colOff>
      <xdr:row>4</xdr:row>
      <xdr:rowOff>6760</xdr:rowOff>
    </xdr:from>
    <xdr:to>
      <xdr:col>20</xdr:col>
      <xdr:colOff>374195</xdr:colOff>
      <xdr:row>18</xdr:row>
      <xdr:rowOff>153175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D312E1-0A7E-490A-8119-45F83560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97268" y="1027296"/>
          <a:ext cx="4388303" cy="2534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5"/>
  <sheetViews>
    <sheetView zoomScale="85" zoomScaleNormal="85" workbookViewId="0">
      <pane xSplit="1" ySplit="2" topLeftCell="B64" activePane="bottomRight" state="frozen"/>
      <selection pane="topRight" activeCell="B1" sqref="B1"/>
      <selection pane="bottomLeft" activeCell="A3" sqref="A3"/>
      <selection pane="bottomRight" activeCell="A175" sqref="A175"/>
    </sheetView>
  </sheetViews>
  <sheetFormatPr defaultRowHeight="12.75"/>
  <cols>
    <col min="1" max="1" width="46.86328125" customWidth="1"/>
    <col min="2" max="2" width="33.86328125" customWidth="1"/>
    <col min="3" max="7" width="16.73046875" customWidth="1"/>
  </cols>
  <sheetData>
    <row r="1" spans="1:7" ht="13.5" thickBot="1">
      <c r="A1" s="5" t="s">
        <v>0</v>
      </c>
      <c r="B1" s="5" t="s">
        <v>1</v>
      </c>
      <c r="C1" s="53" t="s">
        <v>2</v>
      </c>
      <c r="D1" s="54"/>
      <c r="E1" s="54"/>
      <c r="F1" s="54"/>
      <c r="G1" s="55"/>
    </row>
    <row r="2" spans="1:7" ht="64.150000000000006" thickTop="1">
      <c r="A2" s="4"/>
      <c r="B2" s="4"/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</row>
    <row r="3" spans="1:7">
      <c r="A3" s="2"/>
      <c r="B3" s="38"/>
      <c r="C3" s="38"/>
      <c r="D3" s="38"/>
      <c r="E3" s="38"/>
      <c r="F3" s="38"/>
      <c r="G3" s="38"/>
    </row>
    <row r="4" spans="1:7" ht="13.15">
      <c r="A4" s="28" t="s">
        <v>8</v>
      </c>
      <c r="B4" s="25" t="s">
        <v>9</v>
      </c>
      <c r="C4" s="33"/>
      <c r="D4" s="33"/>
      <c r="E4" s="33"/>
      <c r="F4" s="33"/>
      <c r="G4" s="33">
        <v>15799</v>
      </c>
    </row>
    <row r="5" spans="1:7">
      <c r="A5" s="6"/>
      <c r="B5" s="13"/>
      <c r="C5" s="38"/>
      <c r="D5" s="38"/>
      <c r="E5" s="38"/>
      <c r="F5" s="39"/>
      <c r="G5" s="38"/>
    </row>
    <row r="6" spans="1:7" ht="13.15">
      <c r="A6" s="7" t="s">
        <v>10</v>
      </c>
      <c r="B6" s="13"/>
      <c r="C6" s="38"/>
      <c r="D6" s="38"/>
      <c r="E6" s="38"/>
      <c r="F6" s="38"/>
      <c r="G6" s="38"/>
    </row>
    <row r="7" spans="1:7">
      <c r="A7" s="6" t="s">
        <v>11</v>
      </c>
      <c r="B7" s="13" t="s">
        <v>12</v>
      </c>
      <c r="C7" s="38"/>
      <c r="D7" s="38"/>
      <c r="E7" s="38"/>
      <c r="F7" s="38"/>
      <c r="G7" s="38">
        <f t="shared" ref="G7:G67" si="0">MAX(C7:F7)</f>
        <v>0</v>
      </c>
    </row>
    <row r="8" spans="1:7">
      <c r="A8" s="6" t="s">
        <v>13</v>
      </c>
      <c r="B8" s="13" t="s">
        <v>12</v>
      </c>
      <c r="C8" s="38"/>
      <c r="D8" s="38"/>
      <c r="E8" s="38"/>
      <c r="F8" s="38"/>
      <c r="G8" s="38">
        <f t="shared" si="0"/>
        <v>0</v>
      </c>
    </row>
    <row r="9" spans="1:7">
      <c r="A9" s="6" t="s">
        <v>14</v>
      </c>
      <c r="B9" s="13" t="s">
        <v>15</v>
      </c>
      <c r="C9" s="38"/>
      <c r="D9" s="38"/>
      <c r="E9" s="38"/>
      <c r="F9" s="38"/>
      <c r="G9" s="38">
        <f t="shared" si="0"/>
        <v>0</v>
      </c>
    </row>
    <row r="10" spans="1:7">
      <c r="A10" s="6" t="s">
        <v>16</v>
      </c>
      <c r="B10" s="13" t="s">
        <v>12</v>
      </c>
      <c r="C10" s="38"/>
      <c r="D10" s="38"/>
      <c r="E10" s="38"/>
      <c r="F10" s="38"/>
      <c r="G10" s="38">
        <f t="shared" si="0"/>
        <v>0</v>
      </c>
    </row>
    <row r="11" spans="1:7">
      <c r="A11" s="6" t="s">
        <v>17</v>
      </c>
      <c r="B11" s="13" t="s">
        <v>18</v>
      </c>
      <c r="C11" s="38"/>
      <c r="D11" s="38"/>
      <c r="E11" s="38"/>
      <c r="F11" s="38"/>
      <c r="G11" s="38">
        <f t="shared" si="0"/>
        <v>0</v>
      </c>
    </row>
    <row r="12" spans="1:7">
      <c r="A12" s="6" t="s">
        <v>19</v>
      </c>
      <c r="B12" s="13" t="s">
        <v>15</v>
      </c>
      <c r="C12" s="38"/>
      <c r="D12" s="38"/>
      <c r="E12" s="38"/>
      <c r="F12" s="38"/>
      <c r="G12" s="38">
        <f t="shared" si="0"/>
        <v>0</v>
      </c>
    </row>
    <row r="13" spans="1:7">
      <c r="A13" s="6" t="s">
        <v>20</v>
      </c>
      <c r="B13" s="13" t="s">
        <v>12</v>
      </c>
      <c r="C13" s="38"/>
      <c r="D13" s="38"/>
      <c r="E13" s="38"/>
      <c r="F13" s="38"/>
      <c r="G13" s="38">
        <f t="shared" si="0"/>
        <v>0</v>
      </c>
    </row>
    <row r="14" spans="1:7">
      <c r="A14" s="16" t="s">
        <v>21</v>
      </c>
      <c r="B14" s="13" t="s">
        <v>15</v>
      </c>
      <c r="C14" s="38"/>
      <c r="D14" s="38"/>
      <c r="E14" s="38"/>
      <c r="F14" s="38"/>
      <c r="G14" s="38">
        <f t="shared" si="0"/>
        <v>0</v>
      </c>
    </row>
    <row r="15" spans="1:7">
      <c r="A15" s="16" t="s">
        <v>22</v>
      </c>
      <c r="B15" s="13" t="s">
        <v>12</v>
      </c>
      <c r="C15" s="38"/>
      <c r="D15" s="38"/>
      <c r="E15" s="38"/>
      <c r="F15" s="38"/>
      <c r="G15" s="38">
        <f t="shared" si="0"/>
        <v>0</v>
      </c>
    </row>
    <row r="16" spans="1:7">
      <c r="A16" s="6"/>
      <c r="B16" s="13"/>
      <c r="C16" s="38"/>
      <c r="D16" s="38"/>
      <c r="E16" s="38"/>
      <c r="F16" s="38"/>
      <c r="G16" s="38"/>
    </row>
    <row r="17" spans="1:7" ht="13.15">
      <c r="A17" s="7" t="s">
        <v>23</v>
      </c>
      <c r="B17" s="13"/>
      <c r="C17" s="38"/>
      <c r="D17" s="38"/>
      <c r="E17" s="38"/>
      <c r="F17" s="38"/>
      <c r="G17" s="38"/>
    </row>
    <row r="18" spans="1:7">
      <c r="A18" s="16" t="s">
        <v>24</v>
      </c>
      <c r="B18" s="13" t="s">
        <v>25</v>
      </c>
      <c r="C18" s="39"/>
      <c r="D18" s="38"/>
      <c r="E18" s="38"/>
      <c r="F18" s="38"/>
      <c r="G18" s="38">
        <f t="shared" si="0"/>
        <v>0</v>
      </c>
    </row>
    <row r="19" spans="1:7">
      <c r="A19" s="16" t="s">
        <v>26</v>
      </c>
      <c r="B19" s="13" t="s">
        <v>15</v>
      </c>
      <c r="C19" s="39"/>
      <c r="D19" s="38"/>
      <c r="E19" s="38"/>
      <c r="F19" s="38"/>
      <c r="G19" s="38">
        <f t="shared" si="0"/>
        <v>0</v>
      </c>
    </row>
    <row r="20" spans="1:7">
      <c r="A20" s="16" t="s">
        <v>27</v>
      </c>
      <c r="B20" s="13" t="s">
        <v>15</v>
      </c>
      <c r="C20" s="38"/>
      <c r="D20" s="38"/>
      <c r="E20" s="38"/>
      <c r="F20" s="38"/>
      <c r="G20" s="38">
        <f t="shared" si="0"/>
        <v>0</v>
      </c>
    </row>
    <row r="21" spans="1:7">
      <c r="A21" s="16" t="s">
        <v>28</v>
      </c>
      <c r="B21" s="13" t="s">
        <v>15</v>
      </c>
      <c r="C21" s="38"/>
      <c r="D21" s="38"/>
      <c r="E21" s="38"/>
      <c r="F21" s="38"/>
      <c r="G21" s="38">
        <f t="shared" si="0"/>
        <v>0</v>
      </c>
    </row>
    <row r="22" spans="1:7">
      <c r="A22" s="16" t="s">
        <v>29</v>
      </c>
      <c r="B22" s="13" t="s">
        <v>15</v>
      </c>
      <c r="C22" s="38"/>
      <c r="D22" s="38"/>
      <c r="E22" s="38"/>
      <c r="F22" s="38"/>
      <c r="G22" s="38">
        <f t="shared" si="0"/>
        <v>0</v>
      </c>
    </row>
    <row r="23" spans="1:7">
      <c r="A23" s="16" t="s">
        <v>30</v>
      </c>
      <c r="B23" s="13" t="s">
        <v>12</v>
      </c>
      <c r="C23" s="38"/>
      <c r="D23" s="38"/>
      <c r="E23" s="38"/>
      <c r="F23" s="38"/>
      <c r="G23" s="38">
        <f t="shared" si="0"/>
        <v>0</v>
      </c>
    </row>
    <row r="24" spans="1:7">
      <c r="A24" s="16" t="s">
        <v>31</v>
      </c>
      <c r="B24" s="13" t="s">
        <v>12</v>
      </c>
      <c r="C24" s="38"/>
      <c r="D24" s="38"/>
      <c r="E24" s="38"/>
      <c r="F24" s="38"/>
      <c r="G24" s="38">
        <f t="shared" si="0"/>
        <v>0</v>
      </c>
    </row>
    <row r="25" spans="1:7">
      <c r="A25" s="6" t="s">
        <v>32</v>
      </c>
      <c r="B25" s="13" t="s">
        <v>12</v>
      </c>
      <c r="C25" s="38"/>
      <c r="D25" s="38"/>
      <c r="E25" s="38"/>
      <c r="F25" s="38"/>
      <c r="G25" s="38">
        <f t="shared" si="0"/>
        <v>0</v>
      </c>
    </row>
    <row r="26" spans="1:7">
      <c r="A26" s="6" t="s">
        <v>22</v>
      </c>
      <c r="B26" s="13" t="s">
        <v>12</v>
      </c>
      <c r="C26" s="38"/>
      <c r="D26" s="38"/>
      <c r="E26" s="38"/>
      <c r="F26" s="38"/>
      <c r="G26" s="38">
        <f t="shared" si="0"/>
        <v>0</v>
      </c>
    </row>
    <row r="27" spans="1:7">
      <c r="A27" s="16"/>
      <c r="B27" s="13"/>
      <c r="C27" s="38"/>
      <c r="D27" s="38"/>
      <c r="E27" s="38"/>
      <c r="F27" s="38"/>
      <c r="G27" s="38"/>
    </row>
    <row r="28" spans="1:7" ht="13.15">
      <c r="A28" s="7" t="s">
        <v>33</v>
      </c>
      <c r="B28" s="13"/>
      <c r="C28" s="38"/>
      <c r="D28" s="38"/>
      <c r="E28" s="38"/>
      <c r="F28" s="38"/>
      <c r="G28" s="38"/>
    </row>
    <row r="29" spans="1:7">
      <c r="A29" s="16" t="s">
        <v>34</v>
      </c>
      <c r="B29" s="13" t="s">
        <v>15</v>
      </c>
      <c r="C29" s="38"/>
      <c r="D29" s="38"/>
      <c r="E29" s="38"/>
      <c r="F29" s="38"/>
      <c r="G29" s="38">
        <f t="shared" si="0"/>
        <v>0</v>
      </c>
    </row>
    <row r="30" spans="1:7">
      <c r="A30" s="16" t="s">
        <v>35</v>
      </c>
      <c r="B30" s="13" t="s">
        <v>12</v>
      </c>
      <c r="C30" s="38"/>
      <c r="D30" s="38"/>
      <c r="E30" s="38"/>
      <c r="F30" s="38"/>
      <c r="G30" s="38">
        <f t="shared" si="0"/>
        <v>0</v>
      </c>
    </row>
    <row r="31" spans="1:7">
      <c r="A31" s="16" t="s">
        <v>36</v>
      </c>
      <c r="B31" s="13" t="s">
        <v>15</v>
      </c>
      <c r="C31" s="38"/>
      <c r="D31" s="38"/>
      <c r="E31" s="38"/>
      <c r="F31" s="38"/>
      <c r="G31" s="38">
        <f t="shared" si="0"/>
        <v>0</v>
      </c>
    </row>
    <row r="32" spans="1:7">
      <c r="A32" s="16" t="s">
        <v>37</v>
      </c>
      <c r="B32" s="13" t="s">
        <v>38</v>
      </c>
      <c r="C32" s="38"/>
      <c r="D32" s="38"/>
      <c r="E32" s="38"/>
      <c r="F32" s="38"/>
      <c r="G32" s="38">
        <f t="shared" si="0"/>
        <v>0</v>
      </c>
    </row>
    <row r="33" spans="1:7">
      <c r="A33" s="16" t="s">
        <v>39</v>
      </c>
      <c r="B33" s="13" t="s">
        <v>15</v>
      </c>
      <c r="C33" s="38"/>
      <c r="D33" s="38"/>
      <c r="E33" s="38"/>
      <c r="F33" s="38"/>
      <c r="G33" s="38">
        <f t="shared" si="0"/>
        <v>0</v>
      </c>
    </row>
    <row r="34" spans="1:7">
      <c r="A34" s="16" t="s">
        <v>40</v>
      </c>
      <c r="B34" s="13" t="s">
        <v>12</v>
      </c>
      <c r="C34" s="38"/>
      <c r="D34" s="38"/>
      <c r="E34" s="38"/>
      <c r="F34" s="38"/>
      <c r="G34" s="38">
        <f t="shared" si="0"/>
        <v>0</v>
      </c>
    </row>
    <row r="35" spans="1:7">
      <c r="A35" s="16" t="s">
        <v>41</v>
      </c>
      <c r="B35" s="13" t="s">
        <v>12</v>
      </c>
      <c r="C35" s="38"/>
      <c r="D35" s="38"/>
      <c r="E35" s="38"/>
      <c r="F35" s="38"/>
      <c r="G35" s="38">
        <f t="shared" si="0"/>
        <v>0</v>
      </c>
    </row>
    <row r="36" spans="1:7">
      <c r="A36" s="6" t="s">
        <v>42</v>
      </c>
      <c r="B36" s="13" t="s">
        <v>12</v>
      </c>
      <c r="C36" s="38"/>
      <c r="D36" s="38"/>
      <c r="E36" s="38"/>
      <c r="F36" s="38"/>
      <c r="G36" s="38">
        <f t="shared" si="0"/>
        <v>0</v>
      </c>
    </row>
    <row r="37" spans="1:7">
      <c r="A37" s="6" t="s">
        <v>32</v>
      </c>
      <c r="B37" s="13"/>
      <c r="C37" s="38"/>
      <c r="D37" s="38"/>
      <c r="E37" s="38"/>
      <c r="F37" s="38"/>
      <c r="G37" s="38">
        <f t="shared" si="0"/>
        <v>0</v>
      </c>
    </row>
    <row r="38" spans="1:7">
      <c r="A38" s="6" t="s">
        <v>22</v>
      </c>
      <c r="B38" s="13" t="s">
        <v>12</v>
      </c>
      <c r="C38" s="38"/>
      <c r="D38" s="38"/>
      <c r="E38" s="38"/>
      <c r="F38" s="38"/>
      <c r="G38" s="38">
        <f t="shared" si="0"/>
        <v>0</v>
      </c>
    </row>
    <row r="39" spans="1:7">
      <c r="A39" s="16"/>
      <c r="B39" s="13"/>
      <c r="C39" s="38"/>
      <c r="D39" s="38"/>
      <c r="E39" s="38"/>
      <c r="F39" s="38"/>
      <c r="G39" s="38"/>
    </row>
    <row r="40" spans="1:7" ht="13.15">
      <c r="A40" s="7" t="s">
        <v>43</v>
      </c>
      <c r="B40" s="13"/>
      <c r="C40" s="38"/>
      <c r="D40" s="38"/>
      <c r="E40" s="38"/>
      <c r="F40" s="38"/>
      <c r="G40" s="38"/>
    </row>
    <row r="41" spans="1:7">
      <c r="A41" s="16" t="s">
        <v>44</v>
      </c>
      <c r="B41" s="13" t="s">
        <v>45</v>
      </c>
      <c r="C41" s="39"/>
      <c r="D41" s="38"/>
      <c r="E41" s="38"/>
      <c r="F41" s="38"/>
      <c r="G41" s="38">
        <f t="shared" si="0"/>
        <v>0</v>
      </c>
    </row>
    <row r="42" spans="1:7">
      <c r="A42" s="16" t="s">
        <v>46</v>
      </c>
      <c r="B42" s="13" t="s">
        <v>47</v>
      </c>
      <c r="C42" s="38"/>
      <c r="D42" s="38"/>
      <c r="E42" s="38"/>
      <c r="F42" s="38"/>
      <c r="G42" s="38">
        <f t="shared" si="0"/>
        <v>0</v>
      </c>
    </row>
    <row r="43" spans="1:7">
      <c r="A43" s="16" t="s">
        <v>48</v>
      </c>
      <c r="B43" s="13" t="s">
        <v>12</v>
      </c>
      <c r="C43" s="38"/>
      <c r="D43" s="38"/>
      <c r="E43" s="38"/>
      <c r="F43" s="38"/>
      <c r="G43" s="38">
        <f t="shared" si="0"/>
        <v>0</v>
      </c>
    </row>
    <row r="44" spans="1:7">
      <c r="A44" s="16" t="s">
        <v>49</v>
      </c>
      <c r="B44" s="13" t="s">
        <v>15</v>
      </c>
      <c r="C44" s="38"/>
      <c r="D44" s="38"/>
      <c r="E44" s="38"/>
      <c r="F44" s="38"/>
      <c r="G44" s="38">
        <f t="shared" si="0"/>
        <v>0</v>
      </c>
    </row>
    <row r="45" spans="1:7">
      <c r="A45" s="16" t="s">
        <v>50</v>
      </c>
      <c r="B45" s="13" t="s">
        <v>15</v>
      </c>
      <c r="C45" s="38"/>
      <c r="D45" s="38"/>
      <c r="E45" s="38"/>
      <c r="F45" s="38"/>
      <c r="G45" s="38">
        <f t="shared" si="0"/>
        <v>0</v>
      </c>
    </row>
    <row r="46" spans="1:7">
      <c r="A46" s="16" t="s">
        <v>51</v>
      </c>
      <c r="B46" s="13" t="s">
        <v>15</v>
      </c>
      <c r="C46" s="38"/>
      <c r="D46" s="38"/>
      <c r="E46" s="38"/>
      <c r="F46" s="38"/>
      <c r="G46" s="38">
        <f t="shared" si="0"/>
        <v>0</v>
      </c>
    </row>
    <row r="47" spans="1:7">
      <c r="A47" s="16" t="s">
        <v>52</v>
      </c>
      <c r="B47" s="13" t="s">
        <v>15</v>
      </c>
      <c r="C47" s="38"/>
      <c r="D47" s="38"/>
      <c r="E47" s="38"/>
      <c r="F47" s="38"/>
      <c r="G47" s="38">
        <f t="shared" si="0"/>
        <v>0</v>
      </c>
    </row>
    <row r="48" spans="1:7">
      <c r="A48" s="16" t="s">
        <v>32</v>
      </c>
      <c r="B48" s="13"/>
      <c r="C48" s="38"/>
      <c r="D48" s="38"/>
      <c r="E48" s="38"/>
      <c r="F48" s="38"/>
      <c r="G48" s="38">
        <f t="shared" si="0"/>
        <v>0</v>
      </c>
    </row>
    <row r="49" spans="1:7">
      <c r="A49" s="24" t="s">
        <v>22</v>
      </c>
      <c r="B49" s="25" t="s">
        <v>53</v>
      </c>
      <c r="C49" s="33"/>
      <c r="D49" s="33"/>
      <c r="E49" s="33">
        <v>101.99</v>
      </c>
      <c r="F49" s="33"/>
      <c r="G49" s="33">
        <v>101.99</v>
      </c>
    </row>
    <row r="50" spans="1:7">
      <c r="A50" s="6"/>
      <c r="B50" s="13"/>
      <c r="C50" s="38"/>
      <c r="D50" s="38"/>
      <c r="E50" s="38"/>
      <c r="F50" s="38"/>
      <c r="G50" s="38"/>
    </row>
    <row r="51" spans="1:7" ht="13.15">
      <c r="A51" s="7" t="s">
        <v>54</v>
      </c>
      <c r="B51" s="13"/>
      <c r="C51" s="38"/>
      <c r="D51" s="38"/>
      <c r="E51" s="38"/>
      <c r="F51" s="38"/>
      <c r="G51" s="38"/>
    </row>
    <row r="52" spans="1:7">
      <c r="A52" s="6" t="s">
        <v>55</v>
      </c>
      <c r="B52" s="13" t="s">
        <v>15</v>
      </c>
      <c r="C52" s="38"/>
      <c r="D52" s="38"/>
      <c r="E52" s="38"/>
      <c r="F52" s="38"/>
      <c r="G52" s="38">
        <f t="shared" si="0"/>
        <v>0</v>
      </c>
    </row>
    <row r="53" spans="1:7">
      <c r="A53" s="40" t="s">
        <v>56</v>
      </c>
      <c r="B53" s="41" t="s">
        <v>15</v>
      </c>
      <c r="C53" s="42"/>
      <c r="D53" s="42"/>
      <c r="E53" s="42"/>
      <c r="F53" s="42"/>
      <c r="G53" s="42">
        <f t="shared" si="0"/>
        <v>0</v>
      </c>
    </row>
    <row r="54" spans="1:7">
      <c r="A54" s="24" t="s">
        <v>57</v>
      </c>
      <c r="B54" s="25" t="s">
        <v>58</v>
      </c>
      <c r="C54" s="33"/>
      <c r="D54" s="33"/>
      <c r="E54" s="33">
        <v>281.17</v>
      </c>
      <c r="F54" s="33"/>
      <c r="G54" s="33">
        <f t="shared" si="0"/>
        <v>281.17</v>
      </c>
    </row>
    <row r="55" spans="1:7">
      <c r="A55" s="6" t="s">
        <v>59</v>
      </c>
      <c r="B55" s="13" t="s">
        <v>12</v>
      </c>
      <c r="C55" s="38"/>
      <c r="D55" s="38"/>
      <c r="E55" s="38"/>
      <c r="F55" s="38"/>
      <c r="G55" s="38">
        <f t="shared" si="0"/>
        <v>0</v>
      </c>
    </row>
    <row r="56" spans="1:7">
      <c r="A56" s="6" t="s">
        <v>60</v>
      </c>
      <c r="B56" s="13" t="s">
        <v>12</v>
      </c>
      <c r="C56" s="38"/>
      <c r="D56" s="38"/>
      <c r="E56" s="38"/>
      <c r="F56" s="38"/>
      <c r="G56" s="38">
        <f t="shared" si="0"/>
        <v>0</v>
      </c>
    </row>
    <row r="57" spans="1:7">
      <c r="A57" s="6" t="s">
        <v>61</v>
      </c>
      <c r="B57" s="13" t="s">
        <v>12</v>
      </c>
      <c r="C57" s="38"/>
      <c r="D57" s="38"/>
      <c r="E57" s="38"/>
      <c r="F57" s="38"/>
      <c r="G57" s="38">
        <f t="shared" si="0"/>
        <v>0</v>
      </c>
    </row>
    <row r="58" spans="1:7">
      <c r="A58" s="6" t="s">
        <v>62</v>
      </c>
      <c r="B58" s="13" t="s">
        <v>12</v>
      </c>
      <c r="C58" s="38"/>
      <c r="D58" s="38"/>
      <c r="E58" s="38"/>
      <c r="F58" s="38"/>
      <c r="G58" s="38">
        <f t="shared" si="0"/>
        <v>0</v>
      </c>
    </row>
    <row r="59" spans="1:7">
      <c r="A59" s="6" t="s">
        <v>63</v>
      </c>
      <c r="B59" s="13" t="s">
        <v>12</v>
      </c>
      <c r="C59" s="38"/>
      <c r="D59" s="38"/>
      <c r="E59" s="38"/>
      <c r="F59" s="38"/>
      <c r="G59" s="38">
        <f>MAX(C59:F59)</f>
        <v>0</v>
      </c>
    </row>
    <row r="60" spans="1:7">
      <c r="A60" s="40" t="s">
        <v>32</v>
      </c>
      <c r="B60" s="13" t="s">
        <v>12</v>
      </c>
      <c r="C60" s="42"/>
      <c r="D60" s="42"/>
      <c r="E60" s="42"/>
      <c r="F60" s="42"/>
      <c r="G60" s="42">
        <v>0</v>
      </c>
    </row>
    <row r="61" spans="1:7">
      <c r="A61" s="24" t="s">
        <v>22</v>
      </c>
      <c r="B61" s="25" t="s">
        <v>64</v>
      </c>
      <c r="C61" s="33"/>
      <c r="D61" s="33"/>
      <c r="E61" s="33">
        <v>33.99</v>
      </c>
      <c r="F61" s="33"/>
      <c r="G61" s="33">
        <f t="shared" si="0"/>
        <v>33.99</v>
      </c>
    </row>
    <row r="62" spans="1:7">
      <c r="A62" s="6"/>
      <c r="B62" s="13"/>
      <c r="C62" s="38"/>
      <c r="D62" s="38"/>
      <c r="E62" s="38"/>
      <c r="F62" s="38"/>
      <c r="G62" s="38"/>
    </row>
    <row r="63" spans="1:7" ht="13.15">
      <c r="A63" s="7" t="s">
        <v>65</v>
      </c>
      <c r="B63" s="13"/>
      <c r="C63" s="38"/>
      <c r="D63" s="38"/>
      <c r="E63" s="38"/>
      <c r="F63" s="38"/>
      <c r="G63" s="38"/>
    </row>
    <row r="64" spans="1:7">
      <c r="A64" s="16" t="s">
        <v>66</v>
      </c>
      <c r="B64" s="13" t="s">
        <v>15</v>
      </c>
      <c r="C64" s="38"/>
      <c r="D64" s="38"/>
      <c r="E64" s="38"/>
      <c r="F64" s="38"/>
      <c r="G64" s="38">
        <f t="shared" si="0"/>
        <v>0</v>
      </c>
    </row>
    <row r="65" spans="1:7">
      <c r="A65" s="16" t="s">
        <v>21</v>
      </c>
      <c r="B65" s="13" t="s">
        <v>15</v>
      </c>
      <c r="C65" s="38"/>
      <c r="D65" s="38"/>
      <c r="E65" s="38"/>
      <c r="F65" s="38"/>
      <c r="G65" s="38">
        <f t="shared" si="0"/>
        <v>0</v>
      </c>
    </row>
    <row r="66" spans="1:7">
      <c r="A66" s="16" t="s">
        <v>67</v>
      </c>
      <c r="B66" s="13" t="s">
        <v>15</v>
      </c>
      <c r="C66" s="38"/>
      <c r="D66" s="38"/>
      <c r="E66" s="38"/>
      <c r="F66" s="38"/>
      <c r="G66" s="38">
        <f t="shared" si="0"/>
        <v>0</v>
      </c>
    </row>
    <row r="67" spans="1:7">
      <c r="A67" s="16" t="s">
        <v>68</v>
      </c>
      <c r="B67" s="13" t="s">
        <v>15</v>
      </c>
      <c r="C67" s="38"/>
      <c r="D67" s="38"/>
      <c r="E67" s="38"/>
      <c r="F67" s="38"/>
      <c r="G67" s="38">
        <f t="shared" si="0"/>
        <v>0</v>
      </c>
    </row>
    <row r="68" spans="1:7">
      <c r="A68" s="16" t="s">
        <v>69</v>
      </c>
      <c r="B68" s="13" t="s">
        <v>70</v>
      </c>
      <c r="C68" s="38"/>
      <c r="D68" s="38"/>
      <c r="E68" s="38"/>
      <c r="F68" s="38"/>
      <c r="G68" s="38">
        <f t="shared" ref="G68:G131" si="1">MAX(C68:F68)</f>
        <v>0</v>
      </c>
    </row>
    <row r="69" spans="1:7">
      <c r="A69" s="16" t="s">
        <v>32</v>
      </c>
      <c r="B69" s="13" t="s">
        <v>12</v>
      </c>
      <c r="C69" s="38"/>
      <c r="D69" s="38"/>
      <c r="E69" s="38"/>
      <c r="F69" s="38"/>
      <c r="G69" s="38">
        <f t="shared" si="1"/>
        <v>0</v>
      </c>
    </row>
    <row r="70" spans="1:7">
      <c r="A70" s="16" t="s">
        <v>22</v>
      </c>
      <c r="B70" s="13" t="s">
        <v>12</v>
      </c>
      <c r="C70" s="38"/>
      <c r="D70" s="38"/>
      <c r="E70" s="38"/>
      <c r="F70" s="38"/>
      <c r="G70" s="38">
        <f t="shared" si="1"/>
        <v>0</v>
      </c>
    </row>
    <row r="71" spans="1:7">
      <c r="A71" s="6"/>
      <c r="B71" s="13"/>
      <c r="C71" s="38"/>
      <c r="D71" s="38"/>
      <c r="E71" s="38"/>
      <c r="F71" s="38"/>
      <c r="G71" s="38"/>
    </row>
    <row r="72" spans="1:7" ht="13.15">
      <c r="A72" s="7" t="s">
        <v>71</v>
      </c>
      <c r="B72" s="13"/>
      <c r="C72" s="38"/>
      <c r="D72" s="38"/>
      <c r="E72" s="38"/>
      <c r="F72" s="38"/>
      <c r="G72" s="38"/>
    </row>
    <row r="73" spans="1:7">
      <c r="A73" s="24" t="s">
        <v>72</v>
      </c>
      <c r="B73" s="25" t="s">
        <v>73</v>
      </c>
      <c r="C73" s="33"/>
      <c r="D73" s="33"/>
      <c r="E73" s="33"/>
      <c r="F73" s="33">
        <v>62.23</v>
      </c>
      <c r="G73" s="33">
        <f t="shared" si="1"/>
        <v>62.23</v>
      </c>
    </row>
    <row r="74" spans="1:7">
      <c r="A74" s="16" t="s">
        <v>21</v>
      </c>
      <c r="B74" s="13" t="s">
        <v>15</v>
      </c>
      <c r="C74" s="38"/>
      <c r="D74" s="38"/>
      <c r="E74" s="38"/>
      <c r="F74" s="38"/>
      <c r="G74" s="38">
        <f t="shared" si="1"/>
        <v>0</v>
      </c>
    </row>
    <row r="75" spans="1:7">
      <c r="A75" s="6" t="s">
        <v>67</v>
      </c>
      <c r="B75" s="13" t="s">
        <v>15</v>
      </c>
      <c r="C75" s="38"/>
      <c r="D75" s="38"/>
      <c r="E75" s="38"/>
      <c r="F75" s="38"/>
      <c r="G75" s="38">
        <f t="shared" si="1"/>
        <v>0</v>
      </c>
    </row>
    <row r="76" spans="1:7">
      <c r="A76" s="24" t="s">
        <v>74</v>
      </c>
      <c r="B76" s="25" t="s">
        <v>75</v>
      </c>
      <c r="C76" s="33"/>
      <c r="D76" s="33"/>
      <c r="E76" s="33"/>
      <c r="F76" s="33">
        <f>(219.95*1.5)-(13.36*2)</f>
        <v>303.20499999999993</v>
      </c>
      <c r="G76" s="33">
        <f t="shared" si="1"/>
        <v>303.20499999999993</v>
      </c>
    </row>
    <row r="77" spans="1:7">
      <c r="A77" s="6" t="s">
        <v>76</v>
      </c>
      <c r="B77" s="13" t="s">
        <v>15</v>
      </c>
      <c r="C77" s="38"/>
      <c r="D77" s="38"/>
      <c r="E77" s="38"/>
      <c r="F77" s="38"/>
      <c r="G77" s="38">
        <f t="shared" si="1"/>
        <v>0</v>
      </c>
    </row>
    <row r="78" spans="1:7">
      <c r="A78" s="6" t="s">
        <v>32</v>
      </c>
      <c r="B78" s="13" t="s">
        <v>12</v>
      </c>
      <c r="C78" s="38"/>
      <c r="D78" s="38"/>
      <c r="E78" s="38"/>
      <c r="F78" s="38"/>
      <c r="G78" s="38">
        <f t="shared" si="1"/>
        <v>0</v>
      </c>
    </row>
    <row r="79" spans="1:7">
      <c r="A79" s="6" t="s">
        <v>22</v>
      </c>
      <c r="B79" s="13" t="s">
        <v>12</v>
      </c>
      <c r="C79" s="38"/>
      <c r="D79" s="38"/>
      <c r="E79" s="38"/>
      <c r="F79" s="38"/>
      <c r="G79" s="38">
        <f t="shared" si="1"/>
        <v>0</v>
      </c>
    </row>
    <row r="80" spans="1:7">
      <c r="A80" s="6"/>
      <c r="B80" s="13"/>
      <c r="C80" s="38"/>
      <c r="D80" s="38"/>
      <c r="E80" s="38"/>
      <c r="F80" s="38"/>
      <c r="G80" s="38"/>
    </row>
    <row r="81" spans="1:7" ht="13.15">
      <c r="A81" s="7" t="s">
        <v>77</v>
      </c>
      <c r="B81" s="13"/>
      <c r="C81" s="38"/>
      <c r="D81" s="38"/>
      <c r="E81" s="38"/>
      <c r="F81" s="38"/>
      <c r="G81" s="38"/>
    </row>
    <row r="82" spans="1:7">
      <c r="A82" s="24" t="s">
        <v>78</v>
      </c>
      <c r="B82" s="33" t="s">
        <v>79</v>
      </c>
      <c r="C82" s="33"/>
      <c r="D82" s="33"/>
      <c r="E82" s="33"/>
      <c r="F82" s="33">
        <f>(859*1.5)-566.98</f>
        <v>721.52</v>
      </c>
      <c r="G82" s="33">
        <f>(859*1.5)-566.98</f>
        <v>721.52</v>
      </c>
    </row>
    <row r="83" spans="1:7">
      <c r="A83" s="6" t="s">
        <v>80</v>
      </c>
      <c r="B83" s="13" t="s">
        <v>12</v>
      </c>
      <c r="C83" s="38"/>
      <c r="D83" s="38"/>
      <c r="E83" s="38"/>
      <c r="F83" s="38"/>
      <c r="G83" s="38">
        <f t="shared" si="1"/>
        <v>0</v>
      </c>
    </row>
    <row r="84" spans="1:7">
      <c r="A84" s="6" t="s">
        <v>81</v>
      </c>
      <c r="B84" s="13" t="s">
        <v>15</v>
      </c>
      <c r="C84" s="38"/>
      <c r="D84" s="38"/>
      <c r="E84" s="38"/>
      <c r="F84" s="38"/>
      <c r="G84" s="38">
        <f t="shared" si="1"/>
        <v>0</v>
      </c>
    </row>
    <row r="85" spans="1:7">
      <c r="A85" s="24" t="s">
        <v>82</v>
      </c>
      <c r="B85" s="25" t="s">
        <v>83</v>
      </c>
      <c r="C85" s="33"/>
      <c r="D85" s="33"/>
      <c r="E85" s="33"/>
      <c r="F85" s="33"/>
      <c r="G85" s="33">
        <f t="shared" si="1"/>
        <v>0</v>
      </c>
    </row>
    <row r="86" spans="1:7">
      <c r="A86" s="24" t="s">
        <v>84</v>
      </c>
      <c r="B86" s="25" t="s">
        <v>85</v>
      </c>
      <c r="C86" s="33"/>
      <c r="D86" s="33">
        <v>400.97</v>
      </c>
      <c r="E86" s="33"/>
      <c r="F86" s="33"/>
      <c r="G86" s="33">
        <f t="shared" si="1"/>
        <v>400.97</v>
      </c>
    </row>
    <row r="87" spans="1:7">
      <c r="A87" s="24" t="s">
        <v>86</v>
      </c>
      <c r="B87" s="25" t="s">
        <v>87</v>
      </c>
      <c r="C87" s="33"/>
      <c r="D87" s="33"/>
      <c r="E87" s="33"/>
      <c r="F87" s="33"/>
      <c r="G87" s="33">
        <f t="shared" si="1"/>
        <v>0</v>
      </c>
    </row>
    <row r="88" spans="1:7">
      <c r="A88" s="6" t="s">
        <v>88</v>
      </c>
      <c r="B88" s="13" t="s">
        <v>15</v>
      </c>
      <c r="C88" s="38"/>
      <c r="D88" s="38"/>
      <c r="E88" s="38"/>
      <c r="F88" s="38"/>
      <c r="G88" s="38">
        <f t="shared" si="1"/>
        <v>0</v>
      </c>
    </row>
    <row r="89" spans="1:7">
      <c r="A89" s="6" t="s">
        <v>89</v>
      </c>
      <c r="B89" s="13" t="s">
        <v>15</v>
      </c>
      <c r="C89" s="38"/>
      <c r="D89" s="38"/>
      <c r="E89" s="38"/>
      <c r="F89" s="38"/>
      <c r="G89" s="38">
        <f t="shared" si="1"/>
        <v>0</v>
      </c>
    </row>
    <row r="90" spans="1:7">
      <c r="A90" s="6" t="s">
        <v>90</v>
      </c>
      <c r="B90" s="13" t="s">
        <v>15</v>
      </c>
      <c r="C90" s="38"/>
      <c r="D90" s="38"/>
      <c r="E90" s="38"/>
      <c r="F90" s="38"/>
      <c r="G90" s="38">
        <f t="shared" si="1"/>
        <v>0</v>
      </c>
    </row>
    <row r="91" spans="1:7">
      <c r="A91" s="34" t="s">
        <v>91</v>
      </c>
      <c r="B91" s="25" t="s">
        <v>92</v>
      </c>
      <c r="C91" s="33">
        <v>180</v>
      </c>
      <c r="D91" s="33"/>
      <c r="E91" s="33"/>
      <c r="F91" s="33"/>
      <c r="G91" s="33">
        <f t="shared" si="1"/>
        <v>180</v>
      </c>
    </row>
    <row r="92" spans="1:7">
      <c r="A92" s="6" t="s">
        <v>32</v>
      </c>
      <c r="B92" s="13"/>
      <c r="C92" s="38"/>
      <c r="D92" s="38"/>
      <c r="E92" s="38"/>
      <c r="F92" s="38"/>
      <c r="G92" s="38">
        <f t="shared" si="1"/>
        <v>0</v>
      </c>
    </row>
    <row r="93" spans="1:7">
      <c r="A93" s="6" t="s">
        <v>22</v>
      </c>
      <c r="B93" s="13"/>
      <c r="C93" s="38"/>
      <c r="D93" s="38"/>
      <c r="E93" s="38"/>
      <c r="F93" s="38"/>
      <c r="G93" s="38">
        <f t="shared" si="1"/>
        <v>0</v>
      </c>
    </row>
    <row r="94" spans="1:7">
      <c r="A94" s="6"/>
      <c r="B94" s="13"/>
      <c r="C94" s="38"/>
      <c r="D94" s="38"/>
      <c r="E94" s="38"/>
      <c r="F94" s="38"/>
      <c r="G94" s="38"/>
    </row>
    <row r="95" spans="1:7" ht="13.15">
      <c r="A95" s="7" t="s">
        <v>93</v>
      </c>
      <c r="B95" s="13"/>
      <c r="C95" s="38"/>
      <c r="D95" s="38"/>
      <c r="E95" s="38"/>
      <c r="F95" s="38"/>
      <c r="G95" s="38"/>
    </row>
    <row r="96" spans="1:7">
      <c r="A96" s="6" t="s">
        <v>94</v>
      </c>
      <c r="B96" s="13" t="s">
        <v>15</v>
      </c>
      <c r="C96" s="38"/>
      <c r="D96" s="38"/>
      <c r="E96" s="38"/>
      <c r="F96" s="38"/>
      <c r="G96" s="38">
        <f t="shared" si="1"/>
        <v>0</v>
      </c>
    </row>
    <row r="97" spans="1:7">
      <c r="A97" s="6" t="s">
        <v>95</v>
      </c>
      <c r="B97" s="13" t="s">
        <v>47</v>
      </c>
      <c r="C97" s="38"/>
      <c r="D97" s="38"/>
      <c r="E97" s="38"/>
      <c r="F97" s="38"/>
      <c r="G97" s="38">
        <f t="shared" si="1"/>
        <v>0</v>
      </c>
    </row>
    <row r="98" spans="1:7">
      <c r="A98" s="6" t="s">
        <v>96</v>
      </c>
      <c r="B98" s="13" t="s">
        <v>15</v>
      </c>
      <c r="C98" s="38"/>
      <c r="D98" s="38"/>
      <c r="E98" s="38"/>
      <c r="F98" s="38"/>
      <c r="G98" s="38">
        <f t="shared" si="1"/>
        <v>0</v>
      </c>
    </row>
    <row r="99" spans="1:7">
      <c r="A99" s="6" t="s">
        <v>97</v>
      </c>
      <c r="B99" s="13" t="s">
        <v>15</v>
      </c>
      <c r="C99" s="38"/>
      <c r="D99" s="38"/>
      <c r="E99" s="38"/>
      <c r="F99" s="38"/>
      <c r="G99" s="38">
        <f t="shared" si="1"/>
        <v>0</v>
      </c>
    </row>
    <row r="100" spans="1:7">
      <c r="A100" s="6" t="s">
        <v>98</v>
      </c>
      <c r="B100" s="13" t="s">
        <v>15</v>
      </c>
      <c r="C100" s="38"/>
      <c r="D100" s="38"/>
      <c r="E100" s="38"/>
      <c r="F100" s="38"/>
      <c r="G100" s="38">
        <f t="shared" si="1"/>
        <v>0</v>
      </c>
    </row>
    <row r="101" spans="1:7">
      <c r="A101" s="6" t="s">
        <v>32</v>
      </c>
      <c r="B101" s="13" t="s">
        <v>12</v>
      </c>
      <c r="C101" s="38"/>
      <c r="D101" s="38"/>
      <c r="E101" s="38"/>
      <c r="F101" s="38"/>
      <c r="G101" s="38">
        <f t="shared" si="1"/>
        <v>0</v>
      </c>
    </row>
    <row r="102" spans="1:7">
      <c r="A102" s="6" t="s">
        <v>22</v>
      </c>
      <c r="B102" s="13" t="s">
        <v>12</v>
      </c>
      <c r="C102" s="38"/>
      <c r="D102" s="38"/>
      <c r="E102" s="38"/>
      <c r="F102" s="38"/>
      <c r="G102" s="38">
        <f t="shared" si="1"/>
        <v>0</v>
      </c>
    </row>
    <row r="103" spans="1:7">
      <c r="A103" s="6"/>
      <c r="B103" s="13"/>
      <c r="C103" s="38"/>
      <c r="D103" s="38"/>
      <c r="E103" s="38"/>
      <c r="F103" s="38"/>
      <c r="G103" s="38"/>
    </row>
    <row r="104" spans="1:7" ht="13.15">
      <c r="A104" s="7" t="s">
        <v>99</v>
      </c>
      <c r="B104" s="13"/>
      <c r="C104" s="38"/>
      <c r="D104" s="38"/>
      <c r="E104" s="38"/>
      <c r="F104" s="38"/>
      <c r="G104" s="38"/>
    </row>
    <row r="105" spans="1:7">
      <c r="A105" s="24" t="s">
        <v>100</v>
      </c>
      <c r="B105" s="25" t="s">
        <v>101</v>
      </c>
      <c r="C105" s="33"/>
      <c r="D105" s="33"/>
      <c r="E105" s="33"/>
      <c r="F105" s="33"/>
      <c r="G105" s="33">
        <v>0</v>
      </c>
    </row>
    <row r="106" spans="1:7" ht="13.5" customHeight="1">
      <c r="A106" s="6" t="s">
        <v>102</v>
      </c>
      <c r="B106" s="13" t="s">
        <v>12</v>
      </c>
      <c r="C106" s="38"/>
      <c r="D106" s="38"/>
      <c r="E106" s="38"/>
      <c r="F106" s="38"/>
      <c r="G106" s="38">
        <f t="shared" si="1"/>
        <v>0</v>
      </c>
    </row>
    <row r="107" spans="1:7">
      <c r="A107" s="6" t="s">
        <v>103</v>
      </c>
      <c r="B107" s="13" t="s">
        <v>12</v>
      </c>
      <c r="C107" s="38"/>
      <c r="D107" s="38"/>
      <c r="E107" s="38"/>
      <c r="F107" s="38"/>
      <c r="G107" s="38">
        <f t="shared" si="1"/>
        <v>0</v>
      </c>
    </row>
    <row r="108" spans="1:7">
      <c r="A108" s="6" t="s">
        <v>104</v>
      </c>
      <c r="B108" s="13" t="s">
        <v>12</v>
      </c>
      <c r="C108" s="38"/>
      <c r="D108" s="38"/>
      <c r="E108" s="38"/>
      <c r="F108" s="38"/>
      <c r="G108" s="38">
        <f t="shared" si="1"/>
        <v>0</v>
      </c>
    </row>
    <row r="109" spans="1:7">
      <c r="A109" s="6" t="s">
        <v>22</v>
      </c>
      <c r="B109" s="13" t="s">
        <v>12</v>
      </c>
      <c r="C109" s="38"/>
      <c r="D109" s="38"/>
      <c r="E109" s="38"/>
      <c r="F109" s="38"/>
      <c r="G109" s="38">
        <f t="shared" si="1"/>
        <v>0</v>
      </c>
    </row>
    <row r="110" spans="1:7">
      <c r="A110" s="6"/>
      <c r="B110" s="13"/>
      <c r="C110" s="38"/>
      <c r="D110" s="38"/>
      <c r="E110" s="38"/>
      <c r="F110" s="38"/>
      <c r="G110" s="38"/>
    </row>
    <row r="111" spans="1:7" ht="13.15">
      <c r="A111" s="7" t="s">
        <v>105</v>
      </c>
      <c r="B111" s="13"/>
      <c r="C111" s="38"/>
      <c r="D111" s="38"/>
      <c r="E111" s="38"/>
      <c r="F111" s="38"/>
      <c r="G111" s="38"/>
    </row>
    <row r="112" spans="1:7">
      <c r="A112" s="6" t="s">
        <v>106</v>
      </c>
      <c r="B112" s="13" t="s">
        <v>12</v>
      </c>
      <c r="C112" s="38"/>
      <c r="D112" s="38"/>
      <c r="E112" s="38"/>
      <c r="F112" s="38"/>
      <c r="G112" s="38">
        <f t="shared" si="1"/>
        <v>0</v>
      </c>
    </row>
    <row r="113" spans="1:7">
      <c r="A113" s="6" t="s">
        <v>107</v>
      </c>
      <c r="B113" s="13" t="s">
        <v>12</v>
      </c>
      <c r="C113" s="38"/>
      <c r="D113" s="38"/>
      <c r="E113" s="38"/>
      <c r="F113" s="38"/>
      <c r="G113" s="38">
        <f t="shared" si="1"/>
        <v>0</v>
      </c>
    </row>
    <row r="114" spans="1:7">
      <c r="A114" s="6" t="s">
        <v>108</v>
      </c>
      <c r="B114" s="13" t="s">
        <v>15</v>
      </c>
      <c r="C114" s="38"/>
      <c r="D114" s="38"/>
      <c r="E114" s="38"/>
      <c r="F114" s="38"/>
      <c r="G114" s="38">
        <f t="shared" si="1"/>
        <v>0</v>
      </c>
    </row>
    <row r="115" spans="1:7">
      <c r="A115" s="6" t="s">
        <v>109</v>
      </c>
      <c r="B115" s="13" t="s">
        <v>110</v>
      </c>
      <c r="C115" s="38"/>
      <c r="D115" s="38"/>
      <c r="E115" s="38"/>
      <c r="F115" s="38"/>
      <c r="G115" s="38">
        <f t="shared" si="1"/>
        <v>0</v>
      </c>
    </row>
    <row r="116" spans="1:7">
      <c r="A116" s="6" t="s">
        <v>111</v>
      </c>
      <c r="B116" s="13" t="s">
        <v>15</v>
      </c>
      <c r="C116" s="38"/>
      <c r="D116" s="38"/>
      <c r="E116" s="38"/>
      <c r="F116" s="38"/>
      <c r="G116" s="38">
        <f t="shared" si="1"/>
        <v>0</v>
      </c>
    </row>
    <row r="117" spans="1:7">
      <c r="A117" s="6" t="s">
        <v>112</v>
      </c>
      <c r="B117" s="13" t="s">
        <v>38</v>
      </c>
      <c r="C117" s="38"/>
      <c r="D117" s="38"/>
      <c r="E117" s="38"/>
      <c r="F117" s="38"/>
      <c r="G117" s="38">
        <f t="shared" si="1"/>
        <v>0</v>
      </c>
    </row>
    <row r="118" spans="1:7">
      <c r="A118" s="6" t="s">
        <v>113</v>
      </c>
      <c r="B118" s="13" t="s">
        <v>38</v>
      </c>
      <c r="C118" s="38"/>
      <c r="D118" s="38"/>
      <c r="E118" s="38"/>
      <c r="F118" s="38"/>
      <c r="G118" s="38">
        <f t="shared" si="1"/>
        <v>0</v>
      </c>
    </row>
    <row r="119" spans="1:7">
      <c r="A119" s="6" t="s">
        <v>114</v>
      </c>
      <c r="B119" s="13"/>
      <c r="C119" s="38"/>
      <c r="D119" s="38"/>
      <c r="E119" s="38"/>
      <c r="F119" s="38"/>
      <c r="G119" s="38">
        <f t="shared" si="1"/>
        <v>0</v>
      </c>
    </row>
    <row r="120" spans="1:7">
      <c r="A120" s="6" t="s">
        <v>115</v>
      </c>
      <c r="B120" s="13" t="s">
        <v>15</v>
      </c>
      <c r="C120" s="38"/>
      <c r="D120" s="38"/>
      <c r="E120" s="38"/>
      <c r="F120" s="38"/>
      <c r="G120" s="38">
        <f t="shared" si="1"/>
        <v>0</v>
      </c>
    </row>
    <row r="121" spans="1:7">
      <c r="A121" s="6" t="s">
        <v>116</v>
      </c>
      <c r="B121" s="13"/>
      <c r="C121" s="38"/>
      <c r="D121" s="38"/>
      <c r="E121" s="38"/>
      <c r="F121" s="38"/>
      <c r="G121" s="38">
        <f t="shared" si="1"/>
        <v>0</v>
      </c>
    </row>
    <row r="122" spans="1:7">
      <c r="A122" s="6" t="s">
        <v>117</v>
      </c>
      <c r="B122" s="13" t="s">
        <v>15</v>
      </c>
      <c r="C122" s="38"/>
      <c r="D122" s="38"/>
      <c r="E122" s="38"/>
      <c r="F122" s="38"/>
      <c r="G122" s="38">
        <f t="shared" si="1"/>
        <v>0</v>
      </c>
    </row>
    <row r="123" spans="1:7">
      <c r="A123" s="40" t="s">
        <v>118</v>
      </c>
      <c r="B123" s="41" t="s">
        <v>119</v>
      </c>
      <c r="C123" s="42"/>
      <c r="D123" s="42"/>
      <c r="E123" s="42"/>
      <c r="F123" s="42"/>
      <c r="G123" s="42">
        <f t="shared" si="1"/>
        <v>0</v>
      </c>
    </row>
    <row r="124" spans="1:7">
      <c r="A124" s="6" t="s">
        <v>120</v>
      </c>
      <c r="B124" s="13" t="s">
        <v>15</v>
      </c>
      <c r="C124" s="38"/>
      <c r="D124" s="38"/>
      <c r="E124" s="38"/>
      <c r="F124" s="38"/>
      <c r="G124" s="38">
        <f t="shared" si="1"/>
        <v>0</v>
      </c>
    </row>
    <row r="125" spans="1:7">
      <c r="A125" s="6" t="s">
        <v>32</v>
      </c>
      <c r="B125" s="13" t="s">
        <v>12</v>
      </c>
      <c r="C125" s="38"/>
      <c r="D125" s="38"/>
      <c r="E125" s="38"/>
      <c r="F125" s="38"/>
      <c r="G125" s="38">
        <f t="shared" si="1"/>
        <v>0</v>
      </c>
    </row>
    <row r="126" spans="1:7">
      <c r="A126" s="6" t="s">
        <v>22</v>
      </c>
      <c r="B126" s="13" t="s">
        <v>12</v>
      </c>
      <c r="C126" s="38"/>
      <c r="D126" s="38"/>
      <c r="E126" s="38"/>
      <c r="F126" s="38"/>
      <c r="G126" s="38">
        <f t="shared" si="1"/>
        <v>0</v>
      </c>
    </row>
    <row r="127" spans="1:7">
      <c r="A127" s="6"/>
      <c r="B127" s="13"/>
      <c r="C127" s="38"/>
      <c r="D127" s="38"/>
      <c r="E127" s="38"/>
      <c r="F127" s="38"/>
      <c r="G127" s="38"/>
    </row>
    <row r="128" spans="1:7" ht="13.15">
      <c r="A128" s="7" t="s">
        <v>121</v>
      </c>
      <c r="B128" s="13"/>
      <c r="C128" s="38"/>
      <c r="D128" s="38"/>
      <c r="E128" s="38"/>
      <c r="F128" s="38"/>
      <c r="G128" s="38"/>
    </row>
    <row r="129" spans="1:7">
      <c r="A129" s="24" t="s">
        <v>122</v>
      </c>
      <c r="B129" s="25" t="s">
        <v>123</v>
      </c>
      <c r="C129" s="33"/>
      <c r="D129" s="33"/>
      <c r="E129" s="33"/>
      <c r="F129" s="31">
        <f>(409.99*1.5) -86.36</f>
        <v>528.625</v>
      </c>
      <c r="G129" s="33">
        <f t="shared" si="1"/>
        <v>528.625</v>
      </c>
    </row>
    <row r="130" spans="1:7">
      <c r="A130" s="6" t="s">
        <v>124</v>
      </c>
      <c r="B130" s="13" t="s">
        <v>15</v>
      </c>
      <c r="C130" s="38"/>
      <c r="D130" s="38"/>
      <c r="E130" s="38"/>
      <c r="F130" s="38"/>
      <c r="G130" s="38">
        <f t="shared" si="1"/>
        <v>0</v>
      </c>
    </row>
    <row r="131" spans="1:7">
      <c r="A131" s="6" t="s">
        <v>125</v>
      </c>
      <c r="B131" s="13" t="s">
        <v>15</v>
      </c>
      <c r="C131" s="38"/>
      <c r="D131" s="38"/>
      <c r="E131" s="38"/>
      <c r="F131" s="38"/>
      <c r="G131" s="38">
        <f t="shared" si="1"/>
        <v>0</v>
      </c>
    </row>
    <row r="132" spans="1:7">
      <c r="A132" s="6" t="s">
        <v>126</v>
      </c>
      <c r="B132" s="13" t="s">
        <v>15</v>
      </c>
      <c r="C132" s="38"/>
      <c r="D132" s="38"/>
      <c r="E132" s="38"/>
      <c r="F132" s="38"/>
      <c r="G132" s="38">
        <f t="shared" ref="G132:G150" si="2">MAX(C132:F132)</f>
        <v>0</v>
      </c>
    </row>
    <row r="133" spans="1:7" ht="25.5">
      <c r="A133" s="6" t="s">
        <v>127</v>
      </c>
      <c r="B133" s="13" t="s">
        <v>128</v>
      </c>
      <c r="C133" s="38"/>
      <c r="D133" s="38"/>
      <c r="E133" s="38"/>
      <c r="F133" s="38"/>
      <c r="G133" s="38">
        <f t="shared" si="2"/>
        <v>0</v>
      </c>
    </row>
    <row r="134" spans="1:7">
      <c r="A134" s="40" t="s">
        <v>129</v>
      </c>
      <c r="B134" s="41" t="s">
        <v>119</v>
      </c>
      <c r="C134" s="42"/>
      <c r="D134" s="42"/>
      <c r="E134" s="42"/>
      <c r="F134" s="42"/>
      <c r="G134" s="42">
        <f t="shared" si="2"/>
        <v>0</v>
      </c>
    </row>
    <row r="135" spans="1:7">
      <c r="A135" s="6" t="s">
        <v>130</v>
      </c>
      <c r="B135" s="15" t="s">
        <v>47</v>
      </c>
      <c r="C135" s="38"/>
      <c r="D135" s="38"/>
      <c r="E135" s="38"/>
      <c r="F135" s="38"/>
      <c r="G135" s="38">
        <f t="shared" si="2"/>
        <v>0</v>
      </c>
    </row>
    <row r="136" spans="1:7">
      <c r="A136" s="6" t="s">
        <v>131</v>
      </c>
      <c r="B136" s="13" t="s">
        <v>47</v>
      </c>
      <c r="C136" s="38"/>
      <c r="D136" s="38"/>
      <c r="E136" s="38"/>
      <c r="F136" s="38"/>
      <c r="G136" s="38">
        <f t="shared" si="2"/>
        <v>0</v>
      </c>
    </row>
    <row r="137" spans="1:7">
      <c r="A137" s="8" t="s">
        <v>132</v>
      </c>
      <c r="B137" s="13" t="s">
        <v>18</v>
      </c>
      <c r="C137" s="38"/>
      <c r="D137" s="38"/>
      <c r="E137" s="38"/>
      <c r="F137" s="38"/>
      <c r="G137" s="38">
        <f t="shared" si="2"/>
        <v>0</v>
      </c>
    </row>
    <row r="138" spans="1:7">
      <c r="A138" s="6" t="s">
        <v>133</v>
      </c>
      <c r="B138" s="13" t="s">
        <v>18</v>
      </c>
      <c r="C138" s="38"/>
      <c r="D138" s="38"/>
      <c r="E138" s="38"/>
      <c r="F138" s="38"/>
      <c r="G138" s="38">
        <f t="shared" si="2"/>
        <v>0</v>
      </c>
    </row>
    <row r="139" spans="1:7">
      <c r="A139" s="6" t="s">
        <v>134</v>
      </c>
      <c r="B139" s="13" t="s">
        <v>18</v>
      </c>
      <c r="C139" s="38"/>
      <c r="D139" s="38"/>
      <c r="E139" s="38"/>
      <c r="F139" s="38"/>
      <c r="G139" s="38">
        <f t="shared" si="2"/>
        <v>0</v>
      </c>
    </row>
    <row r="140" spans="1:7">
      <c r="A140" s="6" t="s">
        <v>135</v>
      </c>
      <c r="B140" s="13" t="s">
        <v>12</v>
      </c>
      <c r="C140" s="38"/>
      <c r="D140" s="38"/>
      <c r="E140" s="38"/>
      <c r="F140" s="38"/>
      <c r="G140" s="38">
        <f t="shared" si="2"/>
        <v>0</v>
      </c>
    </row>
    <row r="141" spans="1:7">
      <c r="A141" s="6" t="s">
        <v>136</v>
      </c>
      <c r="B141" s="13" t="s">
        <v>12</v>
      </c>
      <c r="C141" s="38"/>
      <c r="D141" s="38"/>
      <c r="E141" s="38"/>
      <c r="F141" s="38"/>
      <c r="G141" s="38">
        <f t="shared" si="2"/>
        <v>0</v>
      </c>
    </row>
    <row r="142" spans="1:7">
      <c r="A142" s="6" t="s">
        <v>137</v>
      </c>
      <c r="B142" s="13" t="s">
        <v>18</v>
      </c>
      <c r="C142" s="38"/>
      <c r="D142" s="38"/>
      <c r="E142" s="38"/>
      <c r="F142" s="38"/>
      <c r="G142" s="38">
        <f t="shared" si="2"/>
        <v>0</v>
      </c>
    </row>
    <row r="143" spans="1:7">
      <c r="A143" s="6" t="s">
        <v>138</v>
      </c>
      <c r="B143" s="13" t="s">
        <v>18</v>
      </c>
      <c r="C143" s="38"/>
      <c r="D143" s="38"/>
      <c r="E143" s="38"/>
      <c r="F143" s="38"/>
      <c r="G143" s="38">
        <f t="shared" si="2"/>
        <v>0</v>
      </c>
    </row>
    <row r="144" spans="1:7">
      <c r="A144" s="6" t="s">
        <v>32</v>
      </c>
      <c r="B144" s="13" t="s">
        <v>12</v>
      </c>
      <c r="C144" s="38"/>
      <c r="D144" s="38"/>
      <c r="E144" s="38"/>
      <c r="F144" s="38"/>
      <c r="G144" s="38">
        <f t="shared" si="2"/>
        <v>0</v>
      </c>
    </row>
    <row r="145" spans="1:7">
      <c r="A145" s="6" t="s">
        <v>139</v>
      </c>
      <c r="B145" s="13" t="s">
        <v>12</v>
      </c>
      <c r="C145" s="38"/>
      <c r="D145" s="38"/>
      <c r="E145" s="38"/>
      <c r="F145" s="38"/>
      <c r="G145" s="38">
        <f t="shared" si="2"/>
        <v>0</v>
      </c>
    </row>
    <row r="146" spans="1:7">
      <c r="A146" s="6" t="s">
        <v>140</v>
      </c>
      <c r="B146" s="13" t="s">
        <v>12</v>
      </c>
      <c r="C146" s="38"/>
      <c r="D146" s="38"/>
      <c r="E146" s="38"/>
      <c r="F146" s="38"/>
      <c r="G146" s="38">
        <f t="shared" si="2"/>
        <v>0</v>
      </c>
    </row>
    <row r="147" spans="1:7">
      <c r="A147" s="6" t="s">
        <v>125</v>
      </c>
      <c r="B147" s="13" t="s">
        <v>12</v>
      </c>
      <c r="C147" s="38"/>
      <c r="D147" s="38"/>
      <c r="E147" s="38"/>
      <c r="F147" s="38"/>
      <c r="G147" s="38">
        <f t="shared" si="2"/>
        <v>0</v>
      </c>
    </row>
    <row r="148" spans="1:7">
      <c r="A148" s="6"/>
      <c r="B148" s="13"/>
      <c r="C148" s="38"/>
      <c r="D148" s="38"/>
      <c r="E148" s="38"/>
      <c r="F148" s="38"/>
      <c r="G148" s="38">
        <f t="shared" si="2"/>
        <v>0</v>
      </c>
    </row>
    <row r="149" spans="1:7">
      <c r="A149" s="6"/>
      <c r="B149" s="13"/>
      <c r="C149" s="38"/>
      <c r="D149" s="38"/>
      <c r="E149" s="38"/>
      <c r="F149" s="38"/>
      <c r="G149" s="38">
        <f t="shared" si="2"/>
        <v>0</v>
      </c>
    </row>
    <row r="150" spans="1:7">
      <c r="A150" s="6"/>
      <c r="B150" s="13"/>
      <c r="C150" s="38"/>
      <c r="D150" s="38"/>
      <c r="E150" s="38"/>
      <c r="F150" s="38"/>
      <c r="G150" s="38">
        <f t="shared" si="2"/>
        <v>0</v>
      </c>
    </row>
    <row r="151" spans="1:7">
      <c r="A151" s="6"/>
      <c r="B151" s="13"/>
      <c r="C151" s="38"/>
      <c r="D151" s="38"/>
      <c r="E151" s="38"/>
      <c r="F151" s="38"/>
      <c r="G151" s="38"/>
    </row>
    <row r="152" spans="1:7" ht="13.15">
      <c r="B152" s="9" t="s">
        <v>141</v>
      </c>
      <c r="C152" s="9">
        <f>SUM(C4:C151)</f>
        <v>180</v>
      </c>
      <c r="D152" s="9">
        <f>SUM(D4:D151)</f>
        <v>400.97</v>
      </c>
      <c r="E152" s="9">
        <f>SUM(E4:E151)</f>
        <v>417.15000000000003</v>
      </c>
      <c r="F152" s="9">
        <f>SUM(F4:F151)</f>
        <v>1615.58</v>
      </c>
      <c r="G152" s="9">
        <f>SUM(G4:G151)</f>
        <v>18412.7</v>
      </c>
    </row>
    <row r="154" spans="1:7" ht="13.15">
      <c r="B154" s="9" t="s">
        <v>142</v>
      </c>
      <c r="C154" s="10">
        <f>SUM(G4:G151)</f>
        <v>18412.7</v>
      </c>
    </row>
    <row r="156" spans="1:7">
      <c r="B156" t="s">
        <v>143</v>
      </c>
      <c r="C156" s="35">
        <f>C154-G4</f>
        <v>2613.7000000000007</v>
      </c>
    </row>
    <row r="158" spans="1:7">
      <c r="A158" s="3"/>
    </row>
    <row r="159" spans="1:7">
      <c r="A159" s="59" t="s">
        <v>144</v>
      </c>
      <c r="B159" s="60"/>
      <c r="C159" s="60"/>
      <c r="D159" s="60"/>
      <c r="E159" s="60"/>
      <c r="F159" s="60"/>
      <c r="G159" s="60"/>
    </row>
    <row r="160" spans="1:7">
      <c r="A160" s="56" t="s">
        <v>145</v>
      </c>
      <c r="B160" s="57"/>
      <c r="C160" s="57"/>
      <c r="D160" s="57"/>
      <c r="E160" s="57"/>
      <c r="F160" s="57"/>
      <c r="G160" s="58"/>
    </row>
    <row r="161" spans="1:7">
      <c r="A161" s="47" t="s">
        <v>146</v>
      </c>
      <c r="B161" s="48"/>
      <c r="C161" s="48"/>
      <c r="D161" s="48"/>
      <c r="E161" s="48"/>
      <c r="F161" s="48"/>
      <c r="G161" s="49"/>
    </row>
    <row r="162" spans="1:7">
      <c r="A162" s="47" t="s">
        <v>147</v>
      </c>
      <c r="B162" s="48"/>
      <c r="C162" s="48"/>
      <c r="D162" s="48"/>
      <c r="E162" s="48"/>
      <c r="F162" s="48"/>
      <c r="G162" s="49"/>
    </row>
    <row r="163" spans="1:7">
      <c r="A163" s="47" t="s">
        <v>148</v>
      </c>
      <c r="B163" s="48"/>
      <c r="C163" s="48"/>
      <c r="D163" s="48"/>
      <c r="E163" s="48"/>
      <c r="F163" s="48"/>
      <c r="G163" s="49"/>
    </row>
    <row r="164" spans="1:7">
      <c r="A164" s="47" t="s">
        <v>149</v>
      </c>
      <c r="B164" s="48"/>
      <c r="C164" s="48"/>
      <c r="D164" s="48"/>
      <c r="E164" s="48"/>
      <c r="F164" s="48"/>
      <c r="G164" s="49"/>
    </row>
    <row r="165" spans="1:7">
      <c r="A165" s="50" t="s">
        <v>150</v>
      </c>
      <c r="B165" s="51"/>
      <c r="C165" s="51"/>
      <c r="D165" s="51"/>
      <c r="E165" s="51"/>
      <c r="F165" s="51"/>
      <c r="G165" s="52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3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48"/>
  <sheetViews>
    <sheetView topLeftCell="A40" zoomScale="85" workbookViewId="0">
      <selection activeCell="E73" sqref="E73"/>
    </sheetView>
  </sheetViews>
  <sheetFormatPr defaultRowHeight="12.75"/>
  <cols>
    <col min="1" max="1" width="48" bestFit="1" customWidth="1"/>
    <col min="2" max="3" width="22.265625" customWidth="1"/>
    <col min="4" max="4" width="21.86328125" customWidth="1"/>
    <col min="5" max="5" width="22.265625" customWidth="1"/>
    <col min="6" max="6" width="24.1328125" customWidth="1"/>
    <col min="7" max="7" width="30" bestFit="1" customWidth="1"/>
    <col min="8" max="8" width="60.73046875" bestFit="1" customWidth="1"/>
  </cols>
  <sheetData>
    <row r="1" spans="1:8" ht="13.5" thickBot="1">
      <c r="A1" s="5" t="str">
        <f>MSRP_spreadsheet!A1</f>
        <v>Component</v>
      </c>
      <c r="B1" s="53" t="str">
        <f>MSRP_spreadsheet!C1</f>
        <v>Per Item MSRP</v>
      </c>
      <c r="C1" s="54"/>
      <c r="D1" s="54"/>
      <c r="E1" s="54"/>
      <c r="F1" s="55"/>
    </row>
    <row r="2" spans="1:8" ht="46.5" customHeight="1" thickTop="1" thickBot="1">
      <c r="A2" s="12"/>
      <c r="B2" s="37" t="str">
        <f>MSRP_spreadsheet!C2</f>
        <v>Mfg. quote + 50%</v>
      </c>
      <c r="C2" s="37" t="str">
        <f>MSRP_spreadsheet!D2</f>
        <v>Whls. + 50%</v>
      </c>
      <c r="D2" s="37" t="str">
        <f>MSRP_spreadsheet!E2</f>
        <v>Retail cost of added component</v>
      </c>
      <c r="E2" s="37" t="str">
        <f>MSRP_spreadsheet!F2</f>
        <v>Retail of most expensive part +50% for substituted component</v>
      </c>
      <c r="F2" s="37" t="str">
        <f>MSRP_spreadsheet!G2</f>
        <v>Sled MSRP or Highest Value of modified components</v>
      </c>
    </row>
    <row r="3" spans="1:8" ht="13.15" thickTop="1">
      <c r="A3" s="2"/>
      <c r="B3" s="2"/>
      <c r="C3" s="2"/>
      <c r="D3" s="2"/>
      <c r="E3" s="2"/>
      <c r="F3" s="2"/>
    </row>
    <row r="4" spans="1:8" s="19" customFormat="1" ht="13.15">
      <c r="A4" s="22" t="str">
        <f>MSRP_spreadsheet!A4</f>
        <v>2019 model year base sled (reflects engine choice)</v>
      </c>
      <c r="B4" s="17"/>
      <c r="C4" s="17"/>
      <c r="D4" s="17"/>
      <c r="E4" s="17"/>
      <c r="F4" s="23">
        <v>15799</v>
      </c>
      <c r="G4" s="20" t="s">
        <v>151</v>
      </c>
      <c r="H4" s="18" t="s">
        <v>152</v>
      </c>
    </row>
    <row r="5" spans="1:8">
      <c r="A5" s="2"/>
      <c r="B5" s="2"/>
      <c r="C5" s="2"/>
      <c r="D5" s="2"/>
      <c r="E5" s="2"/>
      <c r="F5" s="2"/>
    </row>
    <row r="6" spans="1:8" ht="13.15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8">
      <c r="A7" s="2" t="str">
        <f>MSRP_spreadsheet!A7</f>
        <v>tow hitch/rack</v>
      </c>
      <c r="B7" s="2"/>
      <c r="C7" s="2"/>
      <c r="D7" s="2"/>
      <c r="E7" s="2"/>
      <c r="F7" s="2"/>
    </row>
    <row r="8" spans="1:8">
      <c r="A8" s="2" t="str">
        <f>MSRP_spreadsheet!A8</f>
        <v>12 VDC outlet</v>
      </c>
      <c r="B8" s="2"/>
      <c r="C8" s="2"/>
      <c r="D8" s="2"/>
      <c r="E8" s="2"/>
      <c r="F8" s="2"/>
    </row>
    <row r="9" spans="1:8">
      <c r="A9" s="2" t="str">
        <f>MSRP_spreadsheet!A9</f>
        <v>handle bar hooks</v>
      </c>
      <c r="B9" s="2"/>
      <c r="C9" s="2"/>
      <c r="D9" s="2"/>
      <c r="E9" s="2"/>
      <c r="F9" s="2"/>
    </row>
    <row r="10" spans="1:8">
      <c r="A10" s="2" t="str">
        <f>MSRP_spreadsheet!A10</f>
        <v>mirrors</v>
      </c>
      <c r="B10" s="2"/>
      <c r="C10" s="2"/>
      <c r="D10" s="2"/>
      <c r="E10" s="2"/>
      <c r="F10" s="2"/>
    </row>
    <row r="11" spans="1:8">
      <c r="A11" s="2" t="str">
        <f>MSRP_spreadsheet!A11</f>
        <v>tachometer</v>
      </c>
      <c r="B11" s="2"/>
      <c r="C11" s="2"/>
      <c r="D11" s="2"/>
      <c r="E11" s="2"/>
      <c r="F11" s="2"/>
    </row>
    <row r="12" spans="1:8">
      <c r="A12" s="2" t="str">
        <f>MSRP_spreadsheet!A12</f>
        <v>electric start</v>
      </c>
      <c r="B12" s="2"/>
      <c r="C12" s="2"/>
      <c r="D12" s="2"/>
      <c r="E12" s="2"/>
      <c r="F12" s="2"/>
    </row>
    <row r="13" spans="1:8">
      <c r="A13" s="2" t="str">
        <f>MSRP_spreadsheet!A13</f>
        <v>reverse</v>
      </c>
      <c r="B13" s="2"/>
      <c r="C13" s="2"/>
      <c r="D13" s="2"/>
      <c r="E13" s="2"/>
      <c r="F13" s="2"/>
    </row>
    <row r="14" spans="1:8">
      <c r="A14" s="2" t="str">
        <f>MSRP_spreadsheet!A14</f>
        <v>shocks</v>
      </c>
      <c r="B14" s="2"/>
      <c r="C14" s="2"/>
      <c r="D14" s="2"/>
      <c r="E14" s="2"/>
      <c r="F14" s="2"/>
    </row>
    <row r="15" spans="1:8">
      <c r="A15" s="2" t="str">
        <f>MSRP_spreadsheet!A15</f>
        <v>other</v>
      </c>
      <c r="B15" s="2"/>
      <c r="C15" s="2"/>
      <c r="D15" s="2"/>
      <c r="E15" s="2"/>
      <c r="F15" s="2"/>
    </row>
    <row r="16" spans="1:8">
      <c r="A16" s="2"/>
      <c r="B16" s="2"/>
      <c r="C16" s="2"/>
      <c r="D16" s="2"/>
      <c r="E16" s="2"/>
      <c r="F16" s="2"/>
    </row>
    <row r="17" spans="1:6" ht="13.15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 ht="13.15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 ht="13.15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8" s="19" customFormat="1">
      <c r="A49" s="17" t="str">
        <f>MSRP_spreadsheet!A49</f>
        <v>other</v>
      </c>
      <c r="B49" s="17"/>
      <c r="C49" s="17"/>
      <c r="D49" s="17">
        <v>101.99</v>
      </c>
      <c r="E49" s="17"/>
      <c r="F49" s="17">
        <v>101.99</v>
      </c>
      <c r="G49" s="18" t="s">
        <v>53</v>
      </c>
      <c r="H49" s="19" t="s">
        <v>153</v>
      </c>
    </row>
    <row r="50" spans="1:8">
      <c r="A50" s="2"/>
      <c r="B50" s="2"/>
      <c r="C50" s="2"/>
      <c r="D50" s="2"/>
      <c r="E50" s="2"/>
      <c r="F50" s="2"/>
    </row>
    <row r="51" spans="1:8" ht="13.15">
      <c r="A51" s="1" t="str">
        <f>MSRP_spreadsheet!A51</f>
        <v>Exhaust System</v>
      </c>
      <c r="B51" s="2"/>
      <c r="C51" s="2"/>
      <c r="D51" s="2"/>
      <c r="E51" s="2"/>
      <c r="F51" s="2"/>
    </row>
    <row r="52" spans="1:8">
      <c r="A52" s="2" t="str">
        <f>MSRP_spreadsheet!A52</f>
        <v>muffler</v>
      </c>
      <c r="B52" s="2"/>
      <c r="C52" s="2"/>
      <c r="D52" s="2"/>
      <c r="E52" s="2"/>
      <c r="F52" s="2"/>
    </row>
    <row r="53" spans="1:8" s="46" customFormat="1">
      <c r="A53" s="45" t="str">
        <f>MSRP_spreadsheet!A53</f>
        <v>pipes/tubes</v>
      </c>
      <c r="B53" s="45"/>
      <c r="C53" s="45"/>
      <c r="D53" s="45"/>
      <c r="E53" s="45"/>
      <c r="F53" s="45"/>
    </row>
    <row r="54" spans="1:8" s="19" customFormat="1">
      <c r="A54" s="17" t="str">
        <f>MSRP_spreadsheet!A54</f>
        <v>3-way exhaust catalyst</v>
      </c>
      <c r="B54" s="17"/>
      <c r="C54" s="17"/>
      <c r="D54" s="17">
        <v>281.17</v>
      </c>
      <c r="E54" s="17"/>
      <c r="F54" s="17">
        <v>281.17</v>
      </c>
      <c r="G54" s="19" t="s">
        <v>154</v>
      </c>
      <c r="H54" s="19" t="s">
        <v>153</v>
      </c>
    </row>
    <row r="55" spans="1:8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8">
      <c r="A56" s="2" t="str">
        <f>MSRP_spreadsheet!A56</f>
        <v>oxidation catalyst</v>
      </c>
      <c r="B56" s="2"/>
      <c r="C56" s="2"/>
      <c r="D56" s="2"/>
      <c r="E56" s="2"/>
      <c r="F56" s="2"/>
    </row>
    <row r="57" spans="1:8">
      <c r="A57" s="2" t="str">
        <f>MSRP_spreadsheet!A57</f>
        <v>secondary air pump</v>
      </c>
      <c r="B57" s="2"/>
      <c r="C57" s="2"/>
      <c r="D57" s="2"/>
      <c r="E57" s="2"/>
      <c r="F57" s="2"/>
    </row>
    <row r="58" spans="1:8">
      <c r="A58" s="2" t="str">
        <f>MSRP_spreadsheet!A58</f>
        <v>air pump plumbing</v>
      </c>
      <c r="B58" s="2"/>
      <c r="C58" s="2"/>
      <c r="D58" s="2"/>
      <c r="E58" s="2"/>
      <c r="F58" s="2"/>
    </row>
    <row r="59" spans="1:8">
      <c r="A59" s="2" t="str">
        <f>MSRP_spreadsheet!A59</f>
        <v>heat management</v>
      </c>
      <c r="B59" s="2"/>
      <c r="C59" s="2"/>
      <c r="D59" s="2"/>
      <c r="E59" s="2"/>
      <c r="F59" s="2"/>
    </row>
    <row r="60" spans="1:8" ht="13.5" customHeight="1">
      <c r="A60" s="2" t="str">
        <f>MSRP_spreadsheet!A60</f>
        <v>fabrication</v>
      </c>
      <c r="B60" s="2"/>
      <c r="C60" s="2"/>
      <c r="D60" s="2"/>
      <c r="E60" s="2"/>
      <c r="F60" s="2"/>
    </row>
    <row r="61" spans="1:8" s="19" customFormat="1">
      <c r="A61" s="17" t="str">
        <f>MSRP_spreadsheet!A61</f>
        <v>other</v>
      </c>
      <c r="B61" s="17"/>
      <c r="C61" s="17"/>
      <c r="D61" s="17">
        <v>33.99</v>
      </c>
      <c r="E61" s="17"/>
      <c r="F61" s="17">
        <v>33.99</v>
      </c>
      <c r="G61" s="19" t="s">
        <v>64</v>
      </c>
      <c r="H61" s="19" t="s">
        <v>153</v>
      </c>
    </row>
    <row r="62" spans="1:8">
      <c r="A62" s="2"/>
      <c r="B62" s="2"/>
      <c r="C62" s="2"/>
      <c r="D62" s="2"/>
      <c r="E62" s="2"/>
      <c r="F62" s="2"/>
    </row>
    <row r="63" spans="1:8" ht="13.15">
      <c r="A63" s="1" t="str">
        <f>MSRP_spreadsheet!A63</f>
        <v>Front Suspension</v>
      </c>
      <c r="B63" s="2"/>
      <c r="C63" s="2"/>
      <c r="D63" s="2"/>
      <c r="E63" s="2"/>
      <c r="F63" s="2"/>
    </row>
    <row r="64" spans="1:8">
      <c r="A64" s="2" t="str">
        <f>MSRP_spreadsheet!A64</f>
        <v>skis</v>
      </c>
      <c r="B64" s="2"/>
      <c r="C64" s="2"/>
      <c r="D64" s="2"/>
      <c r="E64" s="2"/>
      <c r="F64" s="2"/>
    </row>
    <row r="65" spans="1:8">
      <c r="A65" s="2" t="str">
        <f>MSRP_spreadsheet!A65</f>
        <v>shocks</v>
      </c>
      <c r="B65" s="2"/>
      <c r="C65" s="2"/>
      <c r="D65" s="2"/>
      <c r="E65" s="2"/>
      <c r="F65" s="2"/>
    </row>
    <row r="66" spans="1:8">
      <c r="A66" s="2" t="str">
        <f>MSRP_spreadsheet!A66</f>
        <v>springs</v>
      </c>
      <c r="B66" s="2"/>
      <c r="C66" s="2"/>
      <c r="D66" s="2"/>
      <c r="E66" s="2"/>
      <c r="F66" s="2"/>
    </row>
    <row r="67" spans="1:8">
      <c r="A67" s="2" t="str">
        <f>MSRP_spreadsheet!A67</f>
        <v>trailing arms/A-arms</v>
      </c>
      <c r="B67" s="2"/>
      <c r="C67" s="2"/>
      <c r="D67" s="2"/>
      <c r="E67" s="2"/>
      <c r="F67" s="2"/>
    </row>
    <row r="68" spans="1:8">
      <c r="A68" s="2" t="str">
        <f>MSRP_spreadsheet!A68</f>
        <v>steering components</v>
      </c>
      <c r="B68" s="2"/>
      <c r="C68" s="2"/>
      <c r="D68" s="2"/>
      <c r="E68" s="2"/>
      <c r="F68" s="2"/>
    </row>
    <row r="69" spans="1:8">
      <c r="A69" s="2" t="str">
        <f>MSRP_spreadsheet!A69</f>
        <v>fabrication</v>
      </c>
      <c r="B69" s="2"/>
      <c r="C69" s="2"/>
      <c r="D69" s="2"/>
      <c r="E69" s="2"/>
      <c r="F69" s="2"/>
    </row>
    <row r="70" spans="1:8">
      <c r="A70" s="2" t="str">
        <f>MSRP_spreadsheet!A70</f>
        <v>other</v>
      </c>
      <c r="B70" s="2"/>
      <c r="C70" s="2"/>
      <c r="D70" s="2"/>
      <c r="E70" s="2"/>
      <c r="F70" s="2"/>
    </row>
    <row r="71" spans="1:8">
      <c r="A71" s="2"/>
      <c r="B71" s="2"/>
      <c r="C71" s="2"/>
      <c r="D71" s="2"/>
      <c r="E71" s="2"/>
      <c r="F71" s="2"/>
    </row>
    <row r="72" spans="1:8" ht="13.15">
      <c r="A72" s="1" t="str">
        <f>MSRP_spreadsheet!A72</f>
        <v>Rear Suspension</v>
      </c>
      <c r="B72" s="2"/>
      <c r="C72" s="2"/>
      <c r="D72" s="2"/>
      <c r="E72" s="2"/>
      <c r="F72" s="2"/>
    </row>
    <row r="73" spans="1:8" s="19" customFormat="1">
      <c r="A73" s="17" t="str">
        <f>MSRP_spreadsheet!A73</f>
        <v>wheels</v>
      </c>
      <c r="B73" s="17"/>
      <c r="C73" s="17"/>
      <c r="D73" s="17"/>
      <c r="E73" s="21" t="s">
        <v>155</v>
      </c>
      <c r="F73" s="17">
        <f>(85.03*1.5)-(32.66*2)</f>
        <v>62.225000000000009</v>
      </c>
      <c r="G73" s="19" t="s">
        <v>156</v>
      </c>
      <c r="H73" s="19" t="s">
        <v>157</v>
      </c>
    </row>
    <row r="74" spans="1:8">
      <c r="A74" s="2" t="str">
        <f>MSRP_spreadsheet!A74</f>
        <v>shocks</v>
      </c>
      <c r="B74" s="2"/>
      <c r="C74" s="2"/>
      <c r="D74" s="2"/>
      <c r="E74" s="2"/>
      <c r="F74" s="2"/>
    </row>
    <row r="75" spans="1:8">
      <c r="A75" s="2" t="str">
        <f>MSRP_spreadsheet!A75</f>
        <v>springs</v>
      </c>
      <c r="B75" s="2"/>
      <c r="C75" s="2"/>
      <c r="D75" s="2"/>
      <c r="E75" s="2"/>
      <c r="F75" s="2"/>
    </row>
    <row r="76" spans="1:8" s="19" customFormat="1">
      <c r="A76" s="17" t="str">
        <f>MSRP_spreadsheet!A76</f>
        <v>hyfax/sliders</v>
      </c>
      <c r="B76" s="17"/>
      <c r="C76" s="17"/>
      <c r="D76" s="17"/>
      <c r="E76" s="21" t="s">
        <v>158</v>
      </c>
      <c r="F76" s="21">
        <f>(219.95*1.5)-(13.36*2)</f>
        <v>303.20499999999993</v>
      </c>
      <c r="G76" s="19" t="s">
        <v>193</v>
      </c>
      <c r="H76" s="19" t="s">
        <v>157</v>
      </c>
    </row>
    <row r="77" spans="1:8">
      <c r="A77" s="2" t="str">
        <f>MSRP_spreadsheet!A77</f>
        <v>mount points</v>
      </c>
      <c r="B77" s="2"/>
      <c r="C77" s="2"/>
      <c r="D77" s="2"/>
      <c r="E77" s="2"/>
      <c r="F77" s="2"/>
    </row>
    <row r="78" spans="1:8">
      <c r="A78" s="2" t="str">
        <f>MSRP_spreadsheet!A78</f>
        <v>fabrication</v>
      </c>
      <c r="B78" s="2"/>
      <c r="C78" s="2"/>
      <c r="D78" s="2"/>
      <c r="E78" s="2"/>
      <c r="F78" s="2"/>
    </row>
    <row r="79" spans="1:8">
      <c r="A79" s="2" t="str">
        <f>MSRP_spreadsheet!A79</f>
        <v>other</v>
      </c>
      <c r="B79" s="2"/>
      <c r="C79" s="2"/>
      <c r="D79" s="2"/>
      <c r="E79" s="2"/>
      <c r="F79" s="2"/>
    </row>
    <row r="80" spans="1:8">
      <c r="A80" s="2"/>
      <c r="B80" s="2"/>
      <c r="C80" s="2"/>
      <c r="D80" s="2"/>
      <c r="E80" s="2"/>
      <c r="F80" s="2"/>
    </row>
    <row r="81" spans="1:8" ht="13.15">
      <c r="A81" s="1" t="str">
        <f>MSRP_spreadsheet!A81</f>
        <v>Drivetrain</v>
      </c>
      <c r="B81" s="2"/>
      <c r="C81" s="2"/>
      <c r="D81" s="2"/>
      <c r="E81" s="2"/>
      <c r="F81" s="2"/>
    </row>
    <row r="82" spans="1:8" s="19" customFormat="1">
      <c r="A82" s="17" t="str">
        <f>MSRP_spreadsheet!A82</f>
        <v>track</v>
      </c>
      <c r="B82" s="17"/>
      <c r="C82" s="17"/>
      <c r="D82" s="17"/>
      <c r="E82" s="17" t="s">
        <v>159</v>
      </c>
      <c r="F82" s="17">
        <f>(859*1.5)-566.98</f>
        <v>721.52</v>
      </c>
      <c r="G82" s="19" t="s">
        <v>160</v>
      </c>
      <c r="H82" s="19" t="s">
        <v>157</v>
      </c>
    </row>
    <row r="83" spans="1:8">
      <c r="A83" s="2" t="str">
        <f>MSRP_spreadsheet!A83</f>
        <v>studs</v>
      </c>
      <c r="B83" s="2"/>
      <c r="C83" s="2"/>
      <c r="D83" s="2"/>
      <c r="E83" s="2"/>
      <c r="F83" s="2"/>
    </row>
    <row r="84" spans="1:8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8" s="19" customFormat="1">
      <c r="A85" s="17" t="str">
        <f>MSRP_spreadsheet!A85</f>
        <v>jackshaft</v>
      </c>
      <c r="B85" s="17"/>
      <c r="C85" s="17"/>
      <c r="D85" s="17"/>
      <c r="E85" s="17"/>
      <c r="F85" s="17"/>
      <c r="G85" s="19" t="s">
        <v>161</v>
      </c>
      <c r="H85" s="19" t="s">
        <v>162</v>
      </c>
    </row>
    <row r="86" spans="1:8" s="19" customFormat="1">
      <c r="A86" s="17" t="str">
        <f>MSRP_spreadsheet!A86</f>
        <v>chaincase/gear box</v>
      </c>
      <c r="B86" s="17"/>
      <c r="C86" s="17" t="s">
        <v>163</v>
      </c>
      <c r="D86" s="17"/>
      <c r="E86" s="17"/>
      <c r="F86" s="17">
        <v>400.97</v>
      </c>
      <c r="G86" s="19" t="s">
        <v>164</v>
      </c>
      <c r="H86" s="19" t="s">
        <v>165</v>
      </c>
    </row>
    <row r="87" spans="1:8" s="19" customFormat="1">
      <c r="A87" s="17" t="str">
        <f>MSRP_spreadsheet!A87</f>
        <v>drive clutch</v>
      </c>
      <c r="B87" s="17"/>
      <c r="C87" s="17"/>
      <c r="D87" s="17"/>
      <c r="E87" s="17"/>
      <c r="F87" s="17"/>
      <c r="G87" s="19" t="s">
        <v>166</v>
      </c>
      <c r="H87" s="19" t="s">
        <v>162</v>
      </c>
    </row>
    <row r="88" spans="1:8">
      <c r="A88" s="2" t="str">
        <f>MSRP_spreadsheet!A88</f>
        <v>driven clutch</v>
      </c>
      <c r="B88" s="2"/>
      <c r="C88" s="2"/>
      <c r="D88" s="2"/>
      <c r="E88" s="2"/>
      <c r="F88" s="2"/>
    </row>
    <row r="89" spans="1:8">
      <c r="A89" s="2" t="str">
        <f>MSRP_spreadsheet!A89</f>
        <v>drive belt</v>
      </c>
      <c r="B89" s="2"/>
      <c r="C89" s="2"/>
      <c r="D89" s="2"/>
      <c r="E89" s="2"/>
      <c r="F89" s="2"/>
    </row>
    <row r="90" spans="1:8">
      <c r="A90" s="2" t="str">
        <f>MSRP_spreadsheet!A90</f>
        <v>cvt guarding/cover</v>
      </c>
      <c r="B90" s="2"/>
      <c r="C90" s="2"/>
      <c r="D90" s="2"/>
      <c r="E90" s="2"/>
      <c r="F90" s="2"/>
    </row>
    <row r="91" spans="1:8" s="19" customFormat="1">
      <c r="A91" s="17" t="str">
        <f>MSRP_spreadsheet!A91</f>
        <v>clutch adaptor</v>
      </c>
      <c r="B91" s="17" t="s">
        <v>167</v>
      </c>
      <c r="C91" s="17"/>
      <c r="D91" s="17"/>
      <c r="E91" s="17"/>
      <c r="F91" s="17">
        <v>180</v>
      </c>
      <c r="G91" s="19" t="s">
        <v>168</v>
      </c>
      <c r="H91" s="19" t="s">
        <v>169</v>
      </c>
    </row>
    <row r="92" spans="1:8">
      <c r="A92" s="2" t="str">
        <f>MSRP_spreadsheet!A92</f>
        <v>fabrication</v>
      </c>
      <c r="B92" s="2"/>
      <c r="C92" s="2"/>
      <c r="D92" s="2"/>
      <c r="E92" s="2"/>
      <c r="F92" s="2"/>
    </row>
    <row r="93" spans="1:8">
      <c r="A93" s="2" t="str">
        <f>MSRP_spreadsheet!A93</f>
        <v>other</v>
      </c>
      <c r="B93" s="2"/>
      <c r="C93" s="2"/>
      <c r="D93" s="2"/>
      <c r="E93" s="2"/>
      <c r="F93" s="2"/>
    </row>
    <row r="94" spans="1:8">
      <c r="A94" s="2"/>
      <c r="B94" s="2"/>
      <c r="C94" s="2"/>
      <c r="D94" s="2"/>
      <c r="E94" s="2"/>
      <c r="F94" s="2"/>
    </row>
    <row r="95" spans="1:8" ht="13.15">
      <c r="A95" s="1" t="str">
        <f>MSRP_spreadsheet!A95</f>
        <v>Cooling System</v>
      </c>
      <c r="B95" s="2"/>
      <c r="C95" s="2"/>
      <c r="D95" s="2"/>
      <c r="E95" s="2"/>
      <c r="F95" s="2"/>
    </row>
    <row r="96" spans="1:8">
      <c r="A96" s="2" t="str">
        <f>MSRP_spreadsheet!A96</f>
        <v>radiator</v>
      </c>
      <c r="B96" s="2"/>
      <c r="C96" s="2"/>
      <c r="D96" s="2"/>
      <c r="E96" s="2"/>
      <c r="F96" s="2"/>
    </row>
    <row r="97" spans="1:8">
      <c r="A97" s="2" t="str">
        <f>MSRP_spreadsheet!A97</f>
        <v>coolant pump</v>
      </c>
      <c r="B97" s="2"/>
      <c r="C97" s="2"/>
      <c r="D97" s="2"/>
      <c r="E97" s="2"/>
      <c r="F97" s="2"/>
    </row>
    <row r="98" spans="1:8">
      <c r="A98" s="2" t="str">
        <f>MSRP_spreadsheet!A98</f>
        <v>fan</v>
      </c>
      <c r="B98" s="2"/>
      <c r="C98" s="2"/>
      <c r="D98" s="2"/>
      <c r="E98" s="2"/>
      <c r="F98" s="2"/>
    </row>
    <row r="99" spans="1:8">
      <c r="A99" s="2" t="str">
        <f>MSRP_spreadsheet!A99</f>
        <v>heat exchanger</v>
      </c>
      <c r="B99" s="2"/>
      <c r="C99" s="2"/>
      <c r="D99" s="2"/>
      <c r="E99" s="2"/>
      <c r="F99" s="2"/>
    </row>
    <row r="100" spans="1:8">
      <c r="A100" s="2" t="str">
        <f>MSRP_spreadsheet!A100</f>
        <v>thermostat</v>
      </c>
      <c r="B100" s="2"/>
      <c r="C100" s="2"/>
      <c r="D100" s="2"/>
      <c r="E100" s="2"/>
      <c r="F100" s="2"/>
    </row>
    <row r="101" spans="1:8">
      <c r="A101" s="2" t="str">
        <f>MSRP_spreadsheet!A101</f>
        <v>fabrication</v>
      </c>
      <c r="B101" s="2"/>
      <c r="C101" s="2"/>
      <c r="D101" s="2"/>
      <c r="E101" s="2"/>
      <c r="F101" s="2"/>
    </row>
    <row r="102" spans="1:8">
      <c r="A102" s="2" t="str">
        <f>MSRP_spreadsheet!A102</f>
        <v>other</v>
      </c>
      <c r="B102" s="2"/>
      <c r="C102" s="2"/>
      <c r="D102" s="2"/>
      <c r="E102" s="2"/>
      <c r="F102" s="2"/>
    </row>
    <row r="103" spans="1:8">
      <c r="A103" s="2"/>
      <c r="B103" s="2"/>
      <c r="C103" s="2"/>
      <c r="D103" s="2"/>
      <c r="E103" s="2"/>
      <c r="F103" s="2"/>
    </row>
    <row r="104" spans="1:8" ht="13.15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8" s="19" customFormat="1">
      <c r="A105" s="17" t="str">
        <f>MSRP_spreadsheet!A105</f>
        <v>skirting</v>
      </c>
      <c r="B105" s="17"/>
      <c r="C105" s="17"/>
      <c r="D105" s="17"/>
      <c r="E105" s="21">
        <v>0</v>
      </c>
      <c r="F105" s="17"/>
      <c r="G105" s="19" t="s">
        <v>170</v>
      </c>
      <c r="H105" s="19" t="s">
        <v>171</v>
      </c>
    </row>
    <row r="106" spans="1:8">
      <c r="A106" s="2" t="str">
        <f>MSRP_spreadsheet!A106</f>
        <v>hood lining</v>
      </c>
      <c r="B106" s="2"/>
      <c r="C106" s="2"/>
      <c r="D106" s="2"/>
      <c r="E106" s="2"/>
      <c r="F106" s="2"/>
    </row>
    <row r="107" spans="1:8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8">
      <c r="A108" s="2" t="str">
        <f>MSRP_spreadsheet!A108</f>
        <v>fiberglass packing</v>
      </c>
      <c r="B108" s="2"/>
      <c r="C108" s="2"/>
      <c r="D108" s="2"/>
      <c r="E108" s="2"/>
      <c r="F108" s="2"/>
    </row>
    <row r="109" spans="1:8">
      <c r="A109" s="2" t="str">
        <f>MSRP_spreadsheet!A109</f>
        <v>other</v>
      </c>
      <c r="B109" s="2"/>
      <c r="C109" s="2"/>
      <c r="D109" s="2"/>
      <c r="E109" s="2"/>
      <c r="F109" s="2"/>
    </row>
    <row r="110" spans="1:8">
      <c r="A110" s="2"/>
      <c r="B110" s="2"/>
      <c r="C110" s="2"/>
      <c r="D110" s="2"/>
      <c r="E110" s="2"/>
      <c r="F110" s="2"/>
    </row>
    <row r="111" spans="1:8" ht="13.15">
      <c r="A111" s="1" t="str">
        <f>MSRP_spreadsheet!A111</f>
        <v>Chassis</v>
      </c>
      <c r="B111" s="2"/>
      <c r="C111" s="2"/>
      <c r="D111" s="2"/>
      <c r="E111" s="2"/>
      <c r="F111" s="2"/>
    </row>
    <row r="112" spans="1:8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MSRP_spreadsheet!A114</f>
        <v>seat</v>
      </c>
      <c r="B114" s="2"/>
      <c r="C114" s="2"/>
      <c r="D114" s="2"/>
      <c r="E114" s="2"/>
      <c r="F114" s="2"/>
    </row>
    <row r="115" spans="1:6">
      <c r="A115" s="2" t="str">
        <f>MSRP_spreadsheet!A115</f>
        <v>hood</v>
      </c>
      <c r="B115" s="2"/>
      <c r="C115" s="2"/>
      <c r="D115" s="2"/>
      <c r="E115" s="2"/>
      <c r="F115" s="2"/>
    </row>
    <row r="116" spans="1:6">
      <c r="A116" s="2" t="str">
        <f>MSRP_spreadsheet!A116</f>
        <v>windshield</v>
      </c>
      <c r="B116" s="2"/>
      <c r="C116" s="2"/>
      <c r="D116" s="2"/>
      <c r="E116" s="2"/>
      <c r="F116" s="2"/>
    </row>
    <row r="117" spans="1:6">
      <c r="A117" s="2" t="str">
        <f>MSRP_spreadsheet!A117</f>
        <v>motor mount</v>
      </c>
      <c r="B117" s="2"/>
      <c r="C117" s="2"/>
      <c r="D117" s="2"/>
      <c r="E117" s="2"/>
      <c r="F117" s="2"/>
    </row>
    <row r="118" spans="1:6">
      <c r="A118" s="2" t="str">
        <f>MSRP_spreadsheet!A118</f>
        <v>fuel tank</v>
      </c>
      <c r="B118" s="2"/>
      <c r="C118" s="2"/>
      <c r="D118" s="2"/>
      <c r="E118" s="2"/>
      <c r="F118" s="2"/>
    </row>
    <row r="119" spans="1:6">
      <c r="A119" s="2" t="str">
        <f>MSRP_spreadsheet!A119</f>
        <v>battery box</v>
      </c>
      <c r="B119" s="2"/>
      <c r="C119" s="2"/>
      <c r="D119" s="2"/>
      <c r="E119" s="2"/>
      <c r="F119" s="2"/>
    </row>
    <row r="120" spans="1:6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MSRP_spreadsheet!A121</f>
        <v>hand guards</v>
      </c>
      <c r="B121" s="2"/>
      <c r="C121" s="2"/>
      <c r="D121" s="2"/>
      <c r="E121" s="2"/>
      <c r="F121" s="2"/>
    </row>
    <row r="122" spans="1:6">
      <c r="A122" s="2" t="str">
        <f>MSRP_spreadsheet!A122</f>
        <v>throttle</v>
      </c>
      <c r="B122" s="2"/>
      <c r="C122" s="2"/>
      <c r="D122" s="2"/>
      <c r="E122" s="2"/>
      <c r="F122" s="2"/>
    </row>
    <row r="123" spans="1:6" s="46" customFormat="1">
      <c r="A123" s="45" t="str">
        <f>MSRP_spreadsheet!A123</f>
        <v>brake system</v>
      </c>
      <c r="B123" s="45"/>
      <c r="C123" s="45"/>
      <c r="D123" s="45"/>
      <c r="E123" s="45"/>
      <c r="F123" s="45"/>
    </row>
    <row r="124" spans="1:6">
      <c r="A124" s="2" t="str">
        <f>MSRP_spreadsheet!A124</f>
        <v>heated grips</v>
      </c>
      <c r="B124" s="2"/>
      <c r="C124" s="2"/>
      <c r="D124" s="2"/>
      <c r="E124" s="2"/>
      <c r="F124" s="2"/>
    </row>
    <row r="125" spans="1:6">
      <c r="A125" s="2" t="str">
        <f>MSRP_spreadsheet!A125</f>
        <v>fabrication</v>
      </c>
      <c r="B125" s="2"/>
      <c r="C125" s="2"/>
      <c r="D125" s="2"/>
      <c r="E125" s="2"/>
      <c r="F125" s="2"/>
    </row>
    <row r="126" spans="1:6">
      <c r="A126" s="2" t="str">
        <f>MSRP_spreadsheet!A126</f>
        <v>other</v>
      </c>
      <c r="B126" s="2"/>
      <c r="C126" s="2"/>
      <c r="D126" s="2"/>
      <c r="E126" s="2"/>
      <c r="F126" s="2"/>
    </row>
    <row r="127" spans="1:6">
      <c r="A127" s="2"/>
      <c r="B127" s="2"/>
      <c r="C127" s="2"/>
      <c r="D127" s="2"/>
      <c r="E127" s="2"/>
      <c r="F127" s="2"/>
    </row>
    <row r="128" spans="1:6" ht="13.15">
      <c r="A128" s="1" t="str">
        <f>MSRP_spreadsheet!A128</f>
        <v>Electrical</v>
      </c>
      <c r="B128" s="2"/>
      <c r="C128" s="2"/>
      <c r="D128" s="2"/>
      <c r="E128" s="2"/>
      <c r="F128" s="2"/>
    </row>
    <row r="129" spans="1:8" s="19" customFormat="1">
      <c r="A129" s="17" t="str">
        <f>MSRP_spreadsheet!A129</f>
        <v>battery(s)</v>
      </c>
      <c r="B129" s="17"/>
      <c r="C129" s="17"/>
      <c r="D129" s="17"/>
      <c r="E129" s="17" t="s">
        <v>172</v>
      </c>
      <c r="F129" s="17">
        <f>(409.99*1.5) -86.36</f>
        <v>528.625</v>
      </c>
      <c r="G129" s="19" t="s">
        <v>123</v>
      </c>
      <c r="H129" s="19" t="s">
        <v>157</v>
      </c>
    </row>
    <row r="130" spans="1:8">
      <c r="A130" s="2" t="str">
        <f>MSRP_spreadsheet!A130</f>
        <v>switches</v>
      </c>
      <c r="B130" s="2"/>
      <c r="C130" s="2"/>
      <c r="D130" s="2"/>
      <c r="E130" s="2"/>
      <c r="F130" s="2"/>
    </row>
    <row r="131" spans="1:8">
      <c r="A131" s="2" t="str">
        <f>MSRP_spreadsheet!A131</f>
        <v>connectors</v>
      </c>
      <c r="B131" s="2"/>
      <c r="C131" s="2"/>
      <c r="D131" s="2"/>
      <c r="E131" s="2"/>
      <c r="F131" s="2"/>
    </row>
    <row r="132" spans="1:8">
      <c r="A132" s="2" t="str">
        <f>MSRP_spreadsheet!A132</f>
        <v>fuses</v>
      </c>
      <c r="B132" s="2"/>
      <c r="C132" s="2"/>
      <c r="D132" s="2"/>
      <c r="E132" s="2"/>
      <c r="F132" s="2"/>
    </row>
    <row r="133" spans="1:8">
      <c r="A133" s="2" t="str">
        <f>MSRP_spreadsheet!A133</f>
        <v>wire/cable</v>
      </c>
      <c r="B133" s="2"/>
      <c r="C133" s="2"/>
      <c r="D133" s="2"/>
      <c r="E133" s="2"/>
      <c r="F133" s="2"/>
    </row>
    <row r="134" spans="1:8" s="46" customFormat="1">
      <c r="A134" s="45" t="str">
        <f>MSRP_spreadsheet!A134</f>
        <v>lighting</v>
      </c>
      <c r="B134" s="45"/>
      <c r="C134" s="45"/>
      <c r="D134" s="45"/>
      <c r="E134" s="45"/>
      <c r="F134" s="45"/>
      <c r="G134" s="43"/>
    </row>
    <row r="135" spans="1:8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8">
      <c r="A136" s="2" t="str">
        <f>MSRP_spreadsheet!A136</f>
        <v>contactor</v>
      </c>
      <c r="B136" s="2"/>
      <c r="C136" s="2"/>
      <c r="D136" s="2"/>
      <c r="E136" s="2"/>
      <c r="F136" s="2"/>
    </row>
    <row r="137" spans="1:8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8">
      <c r="A138" s="2" t="str">
        <f>MSRP_spreadsheet!A138</f>
        <v>injector controller</v>
      </c>
      <c r="B138" s="2"/>
      <c r="C138" s="2"/>
      <c r="D138" s="2"/>
      <c r="E138" s="2"/>
      <c r="F138" s="2"/>
    </row>
    <row r="139" spans="1:8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8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8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8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8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8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3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44"/>
  <sheetViews>
    <sheetView tabSelected="1" topLeftCell="G52" zoomScale="70" zoomScaleNormal="70" workbookViewId="0">
      <selection activeCell="O69" activeCellId="3" sqref="O73:AB95 W72:AB72 O72:U72 O69:AB71"/>
    </sheetView>
  </sheetViews>
  <sheetFormatPr defaultRowHeight="12.75"/>
  <cols>
    <col min="1" max="1" width="14.3984375" bestFit="1" customWidth="1"/>
    <col min="9" max="9" width="26" bestFit="1" customWidth="1"/>
    <col min="16" max="16" width="13.1328125" bestFit="1" customWidth="1"/>
    <col min="23" max="23" width="11.1328125" bestFit="1" customWidth="1"/>
  </cols>
  <sheetData>
    <row r="1" spans="1:30" ht="28.15" customHeight="1">
      <c r="A1" s="27" t="s">
        <v>173</v>
      </c>
      <c r="I1" s="27" t="s">
        <v>174</v>
      </c>
      <c r="O1" s="27" t="s">
        <v>175</v>
      </c>
      <c r="AC1" s="27" t="s">
        <v>176</v>
      </c>
    </row>
    <row r="2" spans="1:30" ht="26.25" customHeight="1">
      <c r="A2" s="14"/>
    </row>
    <row r="3" spans="1:30">
      <c r="A3" s="26" t="s">
        <v>53</v>
      </c>
      <c r="I3" s="26" t="s">
        <v>177</v>
      </c>
      <c r="O3" s="26" t="s">
        <v>178</v>
      </c>
      <c r="P3" s="26" t="s">
        <v>179</v>
      </c>
      <c r="V3" s="26" t="s">
        <v>15</v>
      </c>
      <c r="W3" s="26" t="s">
        <v>180</v>
      </c>
      <c r="X3" s="26" t="s">
        <v>181</v>
      </c>
      <c r="AC3" s="61" t="s">
        <v>182</v>
      </c>
      <c r="AD3" s="61"/>
    </row>
    <row r="12" spans="1:30">
      <c r="A12" s="43"/>
    </row>
    <row r="18" spans="1:30" ht="20.65">
      <c r="A18" s="44"/>
      <c r="I18" s="27" t="s">
        <v>183</v>
      </c>
    </row>
    <row r="20" spans="1:30">
      <c r="I20" s="26" t="s">
        <v>184</v>
      </c>
    </row>
    <row r="22" spans="1:30">
      <c r="AC22" s="36"/>
      <c r="AD22" s="36"/>
    </row>
    <row r="23" spans="1:30">
      <c r="AC23" s="29"/>
      <c r="AD23" s="36"/>
    </row>
    <row r="28" spans="1:30">
      <c r="O28" s="26" t="s">
        <v>185</v>
      </c>
      <c r="P28" s="26" t="s">
        <v>123</v>
      </c>
      <c r="Q28" s="30"/>
      <c r="V28" s="26" t="s">
        <v>15</v>
      </c>
      <c r="W28" s="26" t="s">
        <v>186</v>
      </c>
    </row>
    <row r="30" spans="1:30" ht="20.65">
      <c r="I30" s="27"/>
    </row>
    <row r="32" spans="1:30">
      <c r="I32" s="29"/>
    </row>
    <row r="35" spans="1:23">
      <c r="A35" s="26" t="s">
        <v>192</v>
      </c>
    </row>
    <row r="43" spans="1:23">
      <c r="O43" s="26" t="s">
        <v>185</v>
      </c>
      <c r="P43" s="26" t="s">
        <v>187</v>
      </c>
      <c r="V43" s="26" t="s">
        <v>15</v>
      </c>
      <c r="W43" s="26" t="s">
        <v>187</v>
      </c>
    </row>
    <row r="48" spans="1:23">
      <c r="A48" s="43"/>
    </row>
    <row r="59" spans="1:1">
      <c r="A59" s="14"/>
    </row>
    <row r="70" spans="1:24">
      <c r="O70" s="61" t="s">
        <v>188</v>
      </c>
      <c r="P70" s="61"/>
      <c r="Q70" s="36"/>
      <c r="R70" s="36"/>
      <c r="S70" s="36"/>
      <c r="T70" s="36"/>
      <c r="U70" s="36"/>
      <c r="V70" s="26" t="s">
        <v>15</v>
      </c>
      <c r="W70" s="26" t="s">
        <v>189</v>
      </c>
      <c r="X70" s="26" t="s">
        <v>190</v>
      </c>
    </row>
    <row r="75" spans="1:24">
      <c r="O75" s="14"/>
      <c r="P75" s="14"/>
      <c r="V75" s="32"/>
      <c r="W75" s="32"/>
    </row>
    <row r="77" spans="1:24">
      <c r="A77" s="26" t="s">
        <v>64</v>
      </c>
    </row>
    <row r="85" spans="1:2">
      <c r="B85" s="11" t="s">
        <v>191</v>
      </c>
    </row>
    <row r="95" spans="1:2">
      <c r="A95" s="14"/>
    </row>
    <row r="102" spans="1:1">
      <c r="A102" s="14"/>
    </row>
    <row r="144" spans="1:1">
      <c r="A144" s="43"/>
    </row>
  </sheetData>
  <mergeCells count="2">
    <mergeCell ref="AC3:AD3"/>
    <mergeCell ref="O70:P70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B95EED0402E841883E7BD9ED8D36CD" ma:contentTypeVersion="8" ma:contentTypeDescription="Create a new document." ma:contentTypeScope="" ma:versionID="7423822290baa6ba56b5a13b7f971b7d">
  <xsd:schema xmlns:xsd="http://www.w3.org/2001/XMLSchema" xmlns:xs="http://www.w3.org/2001/XMLSchema" xmlns:p="http://schemas.microsoft.com/office/2006/metadata/properties" xmlns:ns2="dd28e6b1-12fe-451a-b75e-d6ffa09a17ca" xmlns:ns3="82271731-74f1-4a5e-a8dc-e9ceb5a304c6" targetNamespace="http://schemas.microsoft.com/office/2006/metadata/properties" ma:root="true" ma:fieldsID="79d26c7ed4cd5e77363a68346319840b" ns2:_="" ns3:_="">
    <xsd:import namespace="dd28e6b1-12fe-451a-b75e-d6ffa09a17ca"/>
    <xsd:import namespace="82271731-74f1-4a5e-a8dc-e9ceb5a304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28e6b1-12fe-451a-b75e-d6ffa09a17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271731-74f1-4a5e-a8dc-e9ceb5a304c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E33DCAD-A746-41D7-BB0A-58B07F7246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28e6b1-12fe-451a-b75e-d6ffa09a17ca"/>
    <ds:schemaRef ds:uri="82271731-74f1-4a5e-a8dc-e9ceb5a304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FF801D9-3178-4407-8604-772249C86F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D646C4-71CB-44BA-821A-4A5948327AA5}">
  <ds:schemaRefs>
    <ds:schemaRef ds:uri="http://schemas.microsoft.com/office/2006/documentManagement/types"/>
    <ds:schemaRef ds:uri="82271731-74f1-4a5e-a8dc-e9ceb5a304c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dd28e6b1-12fe-451a-b75e-d6ffa09a17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Shaun</dc:creator>
  <cp:keywords/>
  <dc:description/>
  <cp:lastModifiedBy>Kendall</cp:lastModifiedBy>
  <cp:revision/>
  <dcterms:created xsi:type="dcterms:W3CDTF">2007-09-19T17:02:49Z</dcterms:created>
  <dcterms:modified xsi:type="dcterms:W3CDTF">2019-02-14T20:46:54Z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0x010100D8B95EED0402E841883E7BD9ED8D36CD</vt:lpwstr>
  </property>
  <property fmtid="{D5CDD505-2E9C-101B-9397-08002B2CF9AE}" pid="3" name="Order">
    <vt:r8>560000</vt:r8>
  </property>
  <property fmtid="{D5CDD505-2E9C-101B-9397-08002B2CF9AE}" pid="4" name="ComplianceAssetId">
    <vt:lpwstr/>
  </property>
</Properties>
</file>