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520" windowHeight="9465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25725" fullCalcOnLoad="1"/>
</workbook>
</file>

<file path=xl/calcChain.xml><?xml version="1.0" encoding="utf-8"?>
<calcChain xmlns="http://schemas.openxmlformats.org/spreadsheetml/2006/main">
  <c r="F129" i="1"/>
  <c r="F129" i="2"/>
  <c r="F76"/>
  <c r="F73"/>
  <c r="F82" i="1"/>
  <c r="G82"/>
  <c r="F82" i="2"/>
  <c r="A4"/>
  <c r="B1"/>
  <c r="C2"/>
  <c r="D2"/>
  <c r="E2"/>
  <c r="F2"/>
  <c r="B2"/>
  <c r="A1"/>
  <c r="E152" i="1"/>
  <c r="G133"/>
  <c r="G134"/>
  <c r="G135"/>
  <c r="G136"/>
  <c r="G137"/>
  <c r="G138"/>
  <c r="G139"/>
  <c r="G140"/>
  <c r="G141"/>
  <c r="G142"/>
  <c r="G143"/>
  <c r="G144"/>
  <c r="G145"/>
  <c r="G146"/>
  <c r="G147"/>
  <c r="G129"/>
  <c r="G23"/>
  <c r="G7"/>
  <c r="G8"/>
  <c r="G9"/>
  <c r="G10"/>
  <c r="G11"/>
  <c r="G12"/>
  <c r="G13"/>
  <c r="G14"/>
  <c r="G15"/>
  <c r="G18"/>
  <c r="G19"/>
  <c r="G20"/>
  <c r="G21"/>
  <c r="G22"/>
  <c r="G24"/>
  <c r="G25"/>
  <c r="G26"/>
  <c r="G29"/>
  <c r="G30"/>
  <c r="G31"/>
  <c r="G32"/>
  <c r="G33"/>
  <c r="G34"/>
  <c r="G35"/>
  <c r="G36"/>
  <c r="G37"/>
  <c r="G38"/>
  <c r="G41"/>
  <c r="G42"/>
  <c r="G43"/>
  <c r="G44"/>
  <c r="G45"/>
  <c r="G46"/>
  <c r="G47"/>
  <c r="G48"/>
  <c r="G49"/>
  <c r="G52"/>
  <c r="G53"/>
  <c r="G54"/>
  <c r="G55"/>
  <c r="G56"/>
  <c r="G57"/>
  <c r="G58"/>
  <c r="G59"/>
  <c r="G60"/>
  <c r="G61"/>
  <c r="G64"/>
  <c r="G65"/>
  <c r="G66"/>
  <c r="G67"/>
  <c r="G68"/>
  <c r="G69"/>
  <c r="G70"/>
  <c r="G73"/>
  <c r="G74"/>
  <c r="G75"/>
  <c r="G76"/>
  <c r="G77"/>
  <c r="G78"/>
  <c r="G79"/>
  <c r="G83"/>
  <c r="G84"/>
  <c r="G85"/>
  <c r="G86"/>
  <c r="G87"/>
  <c r="G88"/>
  <c r="G89"/>
  <c r="G90"/>
  <c r="G91"/>
  <c r="G92"/>
  <c r="G93"/>
  <c r="G96"/>
  <c r="G97"/>
  <c r="G98"/>
  <c r="G99"/>
  <c r="G100"/>
  <c r="G101"/>
  <c r="G102"/>
  <c r="G106"/>
  <c r="G107"/>
  <c r="G108"/>
  <c r="G109"/>
  <c r="G112"/>
  <c r="G113"/>
  <c r="G114"/>
  <c r="G115"/>
  <c r="G116"/>
  <c r="G117"/>
  <c r="G118"/>
  <c r="G119"/>
  <c r="G120"/>
  <c r="G121"/>
  <c r="G122"/>
  <c r="G123"/>
  <c r="G124"/>
  <c r="G125"/>
  <c r="G126"/>
  <c r="G130"/>
  <c r="G131"/>
  <c r="G132"/>
  <c r="G148"/>
  <c r="G149"/>
  <c r="G150"/>
  <c r="A15" i="2"/>
  <c r="A6"/>
  <c r="A7"/>
  <c r="A8"/>
  <c r="A9"/>
  <c r="A10"/>
  <c r="A11"/>
  <c r="A12"/>
  <c r="A13"/>
  <c r="A14"/>
  <c r="A17"/>
  <c r="A18"/>
  <c r="A19"/>
  <c r="A20"/>
  <c r="A21"/>
  <c r="A22"/>
  <c r="A23"/>
  <c r="A24"/>
  <c r="A25"/>
  <c r="A26"/>
  <c r="A28"/>
  <c r="A29"/>
  <c r="A30"/>
  <c r="A31"/>
  <c r="A32"/>
  <c r="A33"/>
  <c r="A34"/>
  <c r="A35"/>
  <c r="A36"/>
  <c r="A37"/>
  <c r="A38"/>
  <c r="A40"/>
  <c r="A41"/>
  <c r="A42"/>
  <c r="A43"/>
  <c r="A44"/>
  <c r="A45"/>
  <c r="A46"/>
  <c r="A47"/>
  <c r="A48"/>
  <c r="A49"/>
  <c r="A51"/>
  <c r="A52"/>
  <c r="A53"/>
  <c r="A54"/>
  <c r="A55"/>
  <c r="A56"/>
  <c r="A57"/>
  <c r="A58"/>
  <c r="A59"/>
  <c r="A60"/>
  <c r="A61"/>
  <c r="A63"/>
  <c r="A64"/>
  <c r="A65"/>
  <c r="A66"/>
  <c r="A67"/>
  <c r="A68"/>
  <c r="A69"/>
  <c r="A70"/>
  <c r="A72"/>
  <c r="A73"/>
  <c r="A74"/>
  <c r="A75"/>
  <c r="A76"/>
  <c r="A77"/>
  <c r="A78"/>
  <c r="A79"/>
  <c r="A81"/>
  <c r="A82"/>
  <c r="A83"/>
  <c r="A84"/>
  <c r="A85"/>
  <c r="A86"/>
  <c r="A87"/>
  <c r="A88"/>
  <c r="A89"/>
  <c r="A90"/>
  <c r="A91"/>
  <c r="A92"/>
  <c r="A93"/>
  <c r="A95"/>
  <c r="A96"/>
  <c r="A97"/>
  <c r="A98"/>
  <c r="A99"/>
  <c r="A100"/>
  <c r="A101"/>
  <c r="A102"/>
  <c r="A104"/>
  <c r="A105"/>
  <c r="A106"/>
  <c r="A107"/>
  <c r="A108"/>
  <c r="A109"/>
  <c r="A111"/>
  <c r="A112"/>
  <c r="A113"/>
  <c r="A114"/>
  <c r="A115"/>
  <c r="A116"/>
  <c r="A117"/>
  <c r="A118"/>
  <c r="A119"/>
  <c r="A120"/>
  <c r="A121"/>
  <c r="A122"/>
  <c r="A123"/>
  <c r="A124"/>
  <c r="A125"/>
  <c r="A126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F152" i="1"/>
  <c r="D152"/>
  <c r="C152"/>
  <c r="C154"/>
  <c r="C156"/>
  <c r="G152"/>
</calcChain>
</file>

<file path=xl/sharedStrings.xml><?xml version="1.0" encoding="utf-8"?>
<sst xmlns="http://schemas.openxmlformats.org/spreadsheetml/2006/main" count="342" uniqueCount="209">
  <si>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</si>
  <si>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</si>
  <si>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</si>
  <si>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</si>
  <si>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</si>
  <si>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</si>
  <si>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</si>
  <si>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</si>
  <si>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</si>
  <si>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</si>
  <si>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</si>
  <si>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</si>
  <si>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</si>
  <si>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</si>
  <si>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</si>
  <si>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</si>
  <si>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</si>
  <si>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</si>
  <si>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</si>
  <si>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</si>
  <si>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</si>
  <si>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</si>
  <si>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</si>
  <si>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</si>
  <si>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</si>
  <si>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</si>
  <si>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</si>
  <si>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</si>
  <si>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</si>
  <si>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</si>
  <si>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</si>
  <si>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</si>
  <si>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</si>
  <si>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</si>
  <si>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</si>
  <si>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</si>
  <si>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</si>
  <si>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</si>
  <si>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</si>
  <si>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</si>
  <si>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</si>
  <si>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</si>
  <si>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</si>
  <si>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</si>
  <si>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</si>
  <si>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</si>
  <si>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</si>
  <si>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</si>
  <si>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</si>
  <si>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</si>
  <si>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</si>
  <si>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</si>
  <si>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</si>
  <si>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</si>
  <si>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</si>
  <si>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</si>
  <si>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</si>
  <si>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</si>
  <si>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</si>
  <si>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</si>
  <si>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</si>
  <si>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</si>
  <si>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</si>
  <si>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</si>
  <si>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</si>
  <si>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</si>
  <si>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</si>
  <si>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</si>
  <si>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</si>
  <si>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</si>
  <si>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</si>
  <si>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</si>
  <si>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</si>
  <si>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</si>
  <si>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</si>
  <si>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</si>
  <si>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</si>
  <si>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</si>
  <si>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</si>
  <si>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</si>
  <si>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</si>
  <si>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</si>
  <si>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</si>
  <si>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</si>
  <si>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</si>
  <si>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</si>
  <si>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</si>
  <si>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</si>
  <si>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</si>
  <si>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</si>
  <si>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</si>
  <si>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</si>
  <si>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</si>
  <si>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</si>
  <si>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</si>
  <si>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</si>
  <si>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</si>
  <si>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</si>
  <si>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</si>
  <si>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</si>
  <si>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</si>
  <si>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</si>
  <si>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</si>
  <si>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</si>
  <si>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</si>
  <si>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</si>
  <si>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</si>
  <si>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</si>
  <si>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</si>
  <si>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</si>
  <si>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</si>
  <si>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</si>
  <si>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</si>
  <si>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</si>
  <si>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</si>
  <si>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</si>
  <si>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</si>
  <si>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</si>
  <si>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</si>
  <si>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</si>
  <si>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</si>
  <si>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</si>
  <si>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</si>
  <si>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</si>
  <si>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</si>
  <si>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</si>
  <si>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</si>
  <si>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N/A</t>
  </si>
  <si>
    <t>Stock</t>
  </si>
  <si>
    <t>DI</t>
  </si>
  <si>
    <t> Zeitronix ECA-2 Flex Fuel </t>
  </si>
  <si>
    <t>Big Wheel Kit-Made In House</t>
  </si>
  <si>
    <t>Graphite Slides</t>
  </si>
  <si>
    <t>  Camoplast Ice Attak XT-UPDATE  </t>
  </si>
  <si>
    <t>Badger Machining</t>
  </si>
  <si>
    <t>Anti-Stab Kit</t>
  </si>
  <si>
    <t>Stock-Motor</t>
  </si>
  <si>
    <t>N/a</t>
  </si>
  <si>
    <t>3/8" Rubber Mat</t>
  </si>
  <si>
    <t>Dupli-Color Undercoating</t>
  </si>
  <si>
    <t>Modified</t>
  </si>
  <si>
    <t>Hayes ABS Brake System</t>
  </si>
  <si>
    <t>Modified (would be used in production version)</t>
  </si>
  <si>
    <t>Motec-Research not for Production</t>
  </si>
  <si>
    <t> Ford EcoBoost 1.0L </t>
  </si>
  <si>
    <t>2018 Yamaha Sidewinder R-TX SE</t>
  </si>
  <si>
    <t>Flex Fuel Sensor</t>
  </si>
  <si>
    <t>(Not replacement componet; Price=actual/no mark-up)</t>
  </si>
  <si>
    <t>Graphite Slides 2 included in calc.</t>
  </si>
  <si>
    <t>(Subituted for Stock; MSRP Value= (Most Exp. Part*1.5) - Stock Price))</t>
  </si>
  <si>
    <t>Rubber mud flap 24" by 24"</t>
  </si>
  <si>
    <t> Dupli-Color Undercoating </t>
  </si>
  <si>
    <t>Hayes ABS Brake system</t>
  </si>
  <si>
    <t>Sled MSRP Value</t>
  </si>
  <si>
    <t>Light Bar</t>
  </si>
  <si>
    <t>ZR 8000 </t>
  </si>
  <si>
    <t>ZR8000</t>
  </si>
  <si>
    <t>Camoplast Ice Attack XT</t>
  </si>
  <si>
    <t>Big Wheel Kit-made in house</t>
  </si>
  <si>
    <t>267.31*1.5</t>
  </si>
  <si>
    <t>C3 belt drive</t>
  </si>
  <si>
    <t>(Component MSRP based on Wholesale Price + 50%:)</t>
  </si>
  <si>
    <t>Clutch weights</t>
  </si>
  <si>
    <t> C3 Belt Drive </t>
  </si>
  <si>
    <t> Custom Weights </t>
  </si>
  <si>
    <t>Header Wrap</t>
  </si>
  <si>
    <t>Anti-Gravity Battery</t>
  </si>
  <si>
    <t> Tubing cost </t>
  </si>
  <si>
    <t>  Ford Catalyst System </t>
  </si>
  <si>
    <t>Ford Cataylst</t>
  </si>
  <si>
    <t>Tubing Cost</t>
  </si>
  <si>
    <t>1 Hr Welding</t>
  </si>
  <si>
    <t>Stock in production</t>
  </si>
  <si>
    <t>(600000/5000)*1.5</t>
  </si>
  <si>
    <t>Badger Machining (Inhouse Design)</t>
  </si>
  <si>
    <t>Mfg. quote + 50% ($120 Mfg. cost) ($600,000/5,000)*1.5= $180 each unit</t>
  </si>
  <si>
    <t>Stock in Production</t>
  </si>
  <si>
    <t>Welding quote</t>
  </si>
  <si>
    <t>Hayes Brakes</t>
  </si>
  <si>
    <t>Added Components</t>
  </si>
  <si>
    <t>Undercoating</t>
  </si>
  <si>
    <t>Anti Stab Kit</t>
  </si>
  <si>
    <t>Wholesale Pricing</t>
  </si>
  <si>
    <t>C3 System</t>
  </si>
  <si>
    <t>Yamaha Sidewinder</t>
  </si>
  <si>
    <t>Base Snowmobile</t>
  </si>
  <si>
    <t>Substitution</t>
  </si>
  <si>
    <t xml:space="preserve">New </t>
  </si>
  <si>
    <t>Track</t>
  </si>
  <si>
    <t>Slides</t>
  </si>
  <si>
    <t>New</t>
  </si>
  <si>
    <t>Battery</t>
  </si>
  <si>
    <t>3-way Catalyst</t>
  </si>
  <si>
    <t>Manufacturing quotes</t>
  </si>
  <si>
    <t>Welding</t>
  </si>
  <si>
    <t>Clutch Adapter</t>
  </si>
  <si>
    <t>(859*1.5)-566.98</t>
  </si>
  <si>
    <t>Substituted during production(would add no cost)</t>
  </si>
  <si>
    <t>Light bar</t>
  </si>
  <si>
    <t>Big Wheel Kit</t>
  </si>
  <si>
    <t>Idler Wheels</t>
  </si>
  <si>
    <t>(x2)</t>
  </si>
  <si>
    <t>(85.03*1.5)-(32.66*2)</t>
  </si>
  <si>
    <t>(X2)</t>
  </si>
  <si>
    <t>(35.56*1.5)-(13.36*2)</t>
  </si>
  <si>
    <t>Exhaust tubing</t>
  </si>
  <si>
    <t>(409.99*1.5) -86.36</t>
  </si>
  <si>
    <t>Total Over Stock:</t>
  </si>
  <si>
    <t>Substituted for comp. (Stock in production)</t>
  </si>
</sst>
</file>

<file path=xl/styles.xml><?xml version="1.0" encoding="utf-8"?>
<styleSheet xmlns="http://schemas.openxmlformats.org/spreadsheetml/2006/main">
  <numFmts count="2">
    <numFmt numFmtId="6" formatCode="&quot;$&quot;#,##0_);[Red]\(&quot;$&quot;#,##0\)"/>
    <numFmt numFmtId="43" formatCode="_(* #,##0.00_);_(* \(#,##0.00\);_(* &quot;-&quot;??_);_(@_)"/>
  </numFmts>
  <fonts count="12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6"/>
      <name val="Arial"/>
      <family val="2"/>
    </font>
    <font>
      <sz val="10"/>
      <name val="Arial"/>
    </font>
    <font>
      <sz val="10"/>
      <color rgb="FFFF0000"/>
      <name val="Arial"/>
      <family val="2"/>
    </font>
    <font>
      <sz val="10"/>
      <color theme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/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6" fontId="3" fillId="0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1" fillId="3" borderId="0" xfId="0" applyFont="1" applyFill="1"/>
    <xf numFmtId="0" fontId="0" fillId="3" borderId="0" xfId="0" applyFill="1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2" fillId="3" borderId="1" xfId="0" applyFont="1" applyFill="1" applyBorder="1"/>
    <xf numFmtId="4" fontId="0" fillId="3" borderId="1" xfId="0" applyNumberFormat="1" applyFill="1" applyBorder="1"/>
    <xf numFmtId="0" fontId="3" fillId="4" borderId="1" xfId="0" applyFont="1" applyFill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" fillId="5" borderId="0" xfId="0" applyFont="1" applyFill="1"/>
    <xf numFmtId="0" fontId="1" fillId="0" borderId="0" xfId="0" applyFont="1" applyFill="1"/>
    <xf numFmtId="0" fontId="8" fillId="0" borderId="0" xfId="0" applyFont="1"/>
    <xf numFmtId="0" fontId="2" fillId="4" borderId="1" xfId="0" applyFont="1" applyFill="1" applyBorder="1"/>
    <xf numFmtId="4" fontId="3" fillId="4" borderId="1" xfId="0" applyNumberFormat="1" applyFont="1" applyFill="1" applyBorder="1" applyAlignment="1">
      <alignment horizontal="center" vertical="center"/>
    </xf>
    <xf numFmtId="0" fontId="1" fillId="6" borderId="0" xfId="0" applyFont="1" applyFill="1"/>
    <xf numFmtId="0" fontId="0" fillId="5" borderId="0" xfId="0" applyFill="1"/>
    <xf numFmtId="0" fontId="0" fillId="4" borderId="1" xfId="0" applyFill="1" applyBorder="1"/>
    <xf numFmtId="0" fontId="11" fillId="0" borderId="0" xfId="0" applyFont="1" applyFill="1"/>
    <xf numFmtId="0" fontId="1" fillId="4" borderId="1" xfId="0" applyFont="1" applyFill="1" applyBorder="1" applyAlignment="1">
      <alignment horizontal="center" vertical="center"/>
    </xf>
    <xf numFmtId="0" fontId="9" fillId="4" borderId="1" xfId="1" applyNumberFormat="1" applyFont="1" applyFill="1" applyBorder="1" applyAlignment="1">
      <alignment horizontal="left" vertical="center"/>
    </xf>
    <xf numFmtId="4" fontId="0" fillId="0" borderId="0" xfId="0" applyNumberFormat="1"/>
    <xf numFmtId="0" fontId="0" fillId="6" borderId="0" xfId="0" applyFill="1"/>
    <xf numFmtId="0" fontId="4" fillId="0" borderId="5" xfId="0" applyFont="1" applyBorder="1" applyAlignment="1"/>
    <xf numFmtId="0" fontId="0" fillId="0" borderId="0" xfId="0" applyAlignment="1"/>
    <xf numFmtId="0" fontId="0" fillId="0" borderId="6" xfId="0" applyBorder="1" applyAlignment="1"/>
    <xf numFmtId="0" fontId="4" fillId="0" borderId="7" xfId="0" applyFont="1" applyBorder="1" applyAlignment="1"/>
    <xf numFmtId="0" fontId="0" fillId="0" borderId="8" xfId="0" applyBorder="1" applyAlignment="1"/>
    <xf numFmtId="0" fontId="0" fillId="0" borderId="9" xfId="0" applyBorder="1" applyAlignment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4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5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57150</xdr:rowOff>
    </xdr:from>
    <xdr:to>
      <xdr:col>6</xdr:col>
      <xdr:colOff>495300</xdr:colOff>
      <xdr:row>10</xdr:row>
      <xdr:rowOff>85725</xdr:rowOff>
    </xdr:to>
    <xdr:pic>
      <xdr:nvPicPr>
        <xdr:cNvPr id="10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904875"/>
          <a:ext cx="44577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152400</xdr:colOff>
      <xdr:row>3</xdr:row>
      <xdr:rowOff>114300</xdr:rowOff>
    </xdr:from>
    <xdr:to>
      <xdr:col>32</xdr:col>
      <xdr:colOff>276225</xdr:colOff>
      <xdr:row>20</xdr:row>
      <xdr:rowOff>28575</xdr:rowOff>
    </xdr:to>
    <xdr:pic>
      <xdr:nvPicPr>
        <xdr:cNvPr id="104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97625" y="962025"/>
          <a:ext cx="256222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95250</xdr:rowOff>
    </xdr:from>
    <xdr:to>
      <xdr:col>6</xdr:col>
      <xdr:colOff>533400</xdr:colOff>
      <xdr:row>45</xdr:row>
      <xdr:rowOff>76200</xdr:rowOff>
    </xdr:to>
    <xdr:pic>
      <xdr:nvPicPr>
        <xdr:cNvPr id="104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2400300"/>
          <a:ext cx="4543425" cy="551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48</xdr:row>
      <xdr:rowOff>66675</xdr:rowOff>
    </xdr:from>
    <xdr:to>
      <xdr:col>6</xdr:col>
      <xdr:colOff>371475</xdr:colOff>
      <xdr:row>66</xdr:row>
      <xdr:rowOff>38100</xdr:rowOff>
    </xdr:to>
    <xdr:pic>
      <xdr:nvPicPr>
        <xdr:cNvPr id="104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5725" y="8391525"/>
          <a:ext cx="4295775" cy="288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69</xdr:row>
      <xdr:rowOff>114300</xdr:rowOff>
    </xdr:from>
    <xdr:to>
      <xdr:col>6</xdr:col>
      <xdr:colOff>314325</xdr:colOff>
      <xdr:row>80</xdr:row>
      <xdr:rowOff>95250</xdr:rowOff>
    </xdr:to>
    <xdr:pic>
      <xdr:nvPicPr>
        <xdr:cNvPr id="10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11839575"/>
          <a:ext cx="425767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82</xdr:row>
      <xdr:rowOff>114300</xdr:rowOff>
    </xdr:from>
    <xdr:to>
      <xdr:col>7</xdr:col>
      <xdr:colOff>133350</xdr:colOff>
      <xdr:row>100</xdr:row>
      <xdr:rowOff>142875</xdr:rowOff>
    </xdr:to>
    <xdr:pic>
      <xdr:nvPicPr>
        <xdr:cNvPr id="10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3944600"/>
          <a:ext cx="4752975" cy="2943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20</xdr:row>
      <xdr:rowOff>95250</xdr:rowOff>
    </xdr:from>
    <xdr:to>
      <xdr:col>13</xdr:col>
      <xdr:colOff>76200</xdr:colOff>
      <xdr:row>29</xdr:row>
      <xdr:rowOff>133350</xdr:rowOff>
    </xdr:to>
    <xdr:pic>
      <xdr:nvPicPr>
        <xdr:cNvPr id="105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314950" y="3790950"/>
          <a:ext cx="41624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3</xdr:row>
      <xdr:rowOff>104775</xdr:rowOff>
    </xdr:from>
    <xdr:to>
      <xdr:col>13</xdr:col>
      <xdr:colOff>142875</xdr:colOff>
      <xdr:row>15</xdr:row>
      <xdr:rowOff>28575</xdr:rowOff>
    </xdr:to>
    <xdr:pic>
      <xdr:nvPicPr>
        <xdr:cNvPr id="105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57800" y="952500"/>
          <a:ext cx="428625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76200</xdr:colOff>
      <xdr:row>28</xdr:row>
      <xdr:rowOff>66675</xdr:rowOff>
    </xdr:from>
    <xdr:to>
      <xdr:col>27</xdr:col>
      <xdr:colOff>161925</xdr:colOff>
      <xdr:row>41</xdr:row>
      <xdr:rowOff>9525</xdr:rowOff>
    </xdr:to>
    <xdr:pic>
      <xdr:nvPicPr>
        <xdr:cNvPr id="105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620875" y="5057775"/>
          <a:ext cx="387667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103</xdr:row>
      <xdr:rowOff>95250</xdr:rowOff>
    </xdr:from>
    <xdr:to>
      <xdr:col>7</xdr:col>
      <xdr:colOff>47625</xdr:colOff>
      <xdr:row>142</xdr:row>
      <xdr:rowOff>66675</xdr:rowOff>
    </xdr:to>
    <xdr:pic>
      <xdr:nvPicPr>
        <xdr:cNvPr id="105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17325975"/>
          <a:ext cx="4581525" cy="628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38100</xdr:colOff>
      <xdr:row>43</xdr:row>
      <xdr:rowOff>85725</xdr:rowOff>
    </xdr:from>
    <xdr:to>
      <xdr:col>18</xdr:col>
      <xdr:colOff>419100</xdr:colOff>
      <xdr:row>67</xdr:row>
      <xdr:rowOff>66675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65300" b="15057"/>
        <a:stretch>
          <a:fillRect/>
        </a:stretch>
      </xdr:blipFill>
      <xdr:spPr bwMode="auto">
        <a:xfrm>
          <a:off x="10048875" y="7600950"/>
          <a:ext cx="3086100" cy="3867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57150</xdr:colOff>
      <xdr:row>3</xdr:row>
      <xdr:rowOff>123825</xdr:rowOff>
    </xdr:from>
    <xdr:to>
      <xdr:col>20</xdr:col>
      <xdr:colOff>209550</xdr:colOff>
      <xdr:row>25</xdr:row>
      <xdr:rowOff>95250</xdr:rowOff>
    </xdr:to>
    <xdr:pic>
      <xdr:nvPicPr>
        <xdr:cNvPr id="105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t="3970" b="30865"/>
        <a:stretch>
          <a:fillRect/>
        </a:stretch>
      </xdr:blipFill>
      <xdr:spPr bwMode="auto">
        <a:xfrm>
          <a:off x="10067925" y="971550"/>
          <a:ext cx="4076700" cy="362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28</xdr:col>
      <xdr:colOff>28575</xdr:colOff>
      <xdr:row>24</xdr:row>
      <xdr:rowOff>19050</xdr:rowOff>
    </xdr:from>
    <xdr:to>
      <xdr:col>34</xdr:col>
      <xdr:colOff>561975</xdr:colOff>
      <xdr:row>57</xdr:row>
      <xdr:rowOff>38100</xdr:rowOff>
    </xdr:to>
    <xdr:pic>
      <xdr:nvPicPr>
        <xdr:cNvPr id="105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973800" y="4362450"/>
          <a:ext cx="4191000" cy="545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27</xdr:col>
      <xdr:colOff>409575</xdr:colOff>
      <xdr:row>47</xdr:row>
      <xdr:rowOff>76200</xdr:rowOff>
    </xdr:to>
    <xdr:pic>
      <xdr:nvPicPr>
        <xdr:cNvPr id="105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544675" y="7839075"/>
          <a:ext cx="4200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20</xdr:col>
      <xdr:colOff>247650</xdr:colOff>
      <xdr:row>102</xdr:row>
      <xdr:rowOff>47625</xdr:rowOff>
    </xdr:to>
    <xdr:pic>
      <xdr:nvPicPr>
        <xdr:cNvPr id="105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10775" y="13992225"/>
          <a:ext cx="4171950" cy="312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0</xdr:colOff>
      <xdr:row>82</xdr:row>
      <xdr:rowOff>161925</xdr:rowOff>
    </xdr:from>
    <xdr:to>
      <xdr:col>27</xdr:col>
      <xdr:colOff>590550</xdr:colOff>
      <xdr:row>85</xdr:row>
      <xdr:rowOff>161925</xdr:rowOff>
    </xdr:to>
    <xdr:pic>
      <xdr:nvPicPr>
        <xdr:cNvPr id="105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544675" y="13992225"/>
          <a:ext cx="43815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47625</xdr:colOff>
      <xdr:row>3</xdr:row>
      <xdr:rowOff>142875</xdr:rowOff>
    </xdr:from>
    <xdr:to>
      <xdr:col>27</xdr:col>
      <xdr:colOff>542925</xdr:colOff>
      <xdr:row>6</xdr:row>
      <xdr:rowOff>133350</xdr:rowOff>
    </xdr:to>
    <xdr:pic>
      <xdr:nvPicPr>
        <xdr:cNvPr id="106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592300" y="990600"/>
          <a:ext cx="428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144</xdr:row>
      <xdr:rowOff>47625</xdr:rowOff>
    </xdr:from>
    <xdr:to>
      <xdr:col>8</xdr:col>
      <xdr:colOff>847725</xdr:colOff>
      <xdr:row>175</xdr:row>
      <xdr:rowOff>9525</xdr:rowOff>
    </xdr:to>
    <xdr:pic>
      <xdr:nvPicPr>
        <xdr:cNvPr id="106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38125" y="23917275"/>
          <a:ext cx="5838825" cy="498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9525</xdr:colOff>
      <xdr:row>28</xdr:row>
      <xdr:rowOff>95250</xdr:rowOff>
    </xdr:from>
    <xdr:to>
      <xdr:col>20</xdr:col>
      <xdr:colOff>485775</xdr:colOff>
      <xdr:row>40</xdr:row>
      <xdr:rowOff>19050</xdr:rowOff>
    </xdr:to>
    <xdr:pic>
      <xdr:nvPicPr>
        <xdr:cNvPr id="1062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20300" y="5086350"/>
          <a:ext cx="44005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65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112" sqref="H112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</cols>
  <sheetData>
    <row r="1" spans="1:7" ht="13.5" thickBot="1">
      <c r="A1" s="5" t="s">
        <v>99</v>
      </c>
      <c r="B1" s="5" t="s">
        <v>61</v>
      </c>
      <c r="C1" s="61" t="s">
        <v>105</v>
      </c>
      <c r="D1" s="62"/>
      <c r="E1" s="62"/>
      <c r="F1" s="62"/>
      <c r="G1" s="63"/>
    </row>
    <row r="2" spans="1:7" ht="64.5" thickTop="1">
      <c r="A2" s="4"/>
      <c r="B2" s="4"/>
      <c r="C2" s="16" t="s">
        <v>100</v>
      </c>
      <c r="D2" s="16" t="s">
        <v>101</v>
      </c>
      <c r="E2" s="16" t="s">
        <v>122</v>
      </c>
      <c r="F2" s="16" t="s">
        <v>123</v>
      </c>
      <c r="G2" s="16" t="s">
        <v>118</v>
      </c>
    </row>
    <row r="3" spans="1:7">
      <c r="A3" s="2"/>
      <c r="B3" s="6"/>
      <c r="C3" s="6"/>
      <c r="D3" s="6"/>
      <c r="E3" s="6"/>
      <c r="F3" s="6"/>
      <c r="G3" s="6"/>
    </row>
    <row r="4" spans="1:7" s="22" customFormat="1">
      <c r="A4" s="45" t="s">
        <v>126</v>
      </c>
      <c r="B4" s="40" t="s">
        <v>145</v>
      </c>
      <c r="C4" s="38"/>
      <c r="D4" s="38"/>
      <c r="E4" s="38"/>
      <c r="F4" s="38"/>
      <c r="G4" s="46">
        <v>15299</v>
      </c>
    </row>
    <row r="5" spans="1:7">
      <c r="A5" s="9"/>
      <c r="B5" s="7"/>
      <c r="C5" s="6"/>
      <c r="D5" s="6"/>
      <c r="E5" s="6"/>
      <c r="F5" s="8"/>
      <c r="G5" s="6"/>
    </row>
    <row r="6" spans="1:7">
      <c r="A6" s="10" t="s">
        <v>106</v>
      </c>
      <c r="B6" s="7"/>
      <c r="C6" s="6"/>
      <c r="D6" s="6"/>
      <c r="E6" s="6"/>
      <c r="F6" s="6"/>
      <c r="G6" s="6"/>
    </row>
    <row r="7" spans="1:7">
      <c r="A7" s="9" t="s">
        <v>62</v>
      </c>
      <c r="B7" s="19" t="s">
        <v>127</v>
      </c>
      <c r="C7" s="6"/>
      <c r="D7" s="6"/>
      <c r="E7" s="6"/>
      <c r="F7" s="6"/>
      <c r="G7" s="6">
        <f t="shared" ref="G7:G67" si="0">MAX(C7:F7)</f>
        <v>0</v>
      </c>
    </row>
    <row r="8" spans="1:7">
      <c r="A8" s="9" t="s">
        <v>63</v>
      </c>
      <c r="B8" s="19" t="s">
        <v>127</v>
      </c>
      <c r="C8" s="6"/>
      <c r="D8" s="6"/>
      <c r="E8" s="6"/>
      <c r="F8" s="6"/>
      <c r="G8" s="6">
        <f t="shared" si="0"/>
        <v>0</v>
      </c>
    </row>
    <row r="9" spans="1:7">
      <c r="A9" s="9" t="s">
        <v>64</v>
      </c>
      <c r="B9" s="19" t="s">
        <v>128</v>
      </c>
      <c r="C9" s="6"/>
      <c r="D9" s="6"/>
      <c r="E9" s="6"/>
      <c r="F9" s="6"/>
      <c r="G9" s="6">
        <f t="shared" si="0"/>
        <v>0</v>
      </c>
    </row>
    <row r="10" spans="1:7">
      <c r="A10" s="9" t="s">
        <v>65</v>
      </c>
      <c r="B10" s="19" t="s">
        <v>127</v>
      </c>
      <c r="C10" s="6"/>
      <c r="D10" s="6"/>
      <c r="E10" s="6"/>
      <c r="F10" s="6"/>
      <c r="G10" s="6">
        <f t="shared" si="0"/>
        <v>0</v>
      </c>
    </row>
    <row r="11" spans="1:7" s="22" customFormat="1">
      <c r="A11" s="13" t="s">
        <v>66</v>
      </c>
      <c r="B11" s="24" t="s">
        <v>143</v>
      </c>
      <c r="C11" s="21"/>
      <c r="D11" s="21"/>
      <c r="E11" s="21"/>
      <c r="F11" s="21"/>
      <c r="G11" s="21">
        <f t="shared" si="0"/>
        <v>0</v>
      </c>
    </row>
    <row r="12" spans="1:7">
      <c r="A12" s="9" t="s">
        <v>67</v>
      </c>
      <c r="B12" s="19" t="s">
        <v>128</v>
      </c>
      <c r="C12" s="6"/>
      <c r="D12" s="6"/>
      <c r="E12" s="6"/>
      <c r="F12" s="6"/>
      <c r="G12" s="6">
        <f t="shared" si="0"/>
        <v>0</v>
      </c>
    </row>
    <row r="13" spans="1:7">
      <c r="A13" s="9" t="s">
        <v>88</v>
      </c>
      <c r="B13" s="19" t="s">
        <v>127</v>
      </c>
      <c r="C13" s="6"/>
      <c r="D13" s="6"/>
      <c r="E13" s="6"/>
      <c r="F13" s="6"/>
      <c r="G13" s="6">
        <f t="shared" si="0"/>
        <v>0</v>
      </c>
    </row>
    <row r="14" spans="1:7" s="22" customFormat="1">
      <c r="A14" s="23" t="s">
        <v>20</v>
      </c>
      <c r="B14" s="24" t="s">
        <v>128</v>
      </c>
      <c r="C14" s="21"/>
      <c r="D14" s="21"/>
      <c r="E14" s="21"/>
      <c r="F14" s="21"/>
      <c r="G14" s="21">
        <f t="shared" si="0"/>
        <v>0</v>
      </c>
    </row>
    <row r="15" spans="1:7">
      <c r="A15" s="11" t="s">
        <v>117</v>
      </c>
      <c r="B15" s="19" t="s">
        <v>127</v>
      </c>
      <c r="C15" s="6"/>
      <c r="D15" s="6"/>
      <c r="E15" s="6"/>
      <c r="F15" s="6"/>
      <c r="G15" s="6">
        <f t="shared" si="0"/>
        <v>0</v>
      </c>
    </row>
    <row r="16" spans="1:7">
      <c r="A16" s="9"/>
      <c r="B16" s="7"/>
      <c r="C16" s="6"/>
      <c r="D16" s="6"/>
      <c r="E16" s="6"/>
      <c r="F16" s="6"/>
      <c r="G16" s="6"/>
    </row>
    <row r="17" spans="1:7">
      <c r="A17" s="10" t="s">
        <v>52</v>
      </c>
      <c r="B17" s="7"/>
      <c r="C17" s="6"/>
      <c r="D17" s="6"/>
      <c r="E17" s="6"/>
      <c r="F17" s="6"/>
      <c r="G17" s="6"/>
    </row>
    <row r="18" spans="1:7" s="22" customFormat="1">
      <c r="A18" s="27" t="s">
        <v>60</v>
      </c>
      <c r="B18" s="20" t="s">
        <v>144</v>
      </c>
      <c r="C18" s="28"/>
      <c r="D18" s="21"/>
      <c r="E18" s="21"/>
      <c r="F18" s="21"/>
      <c r="G18" s="21">
        <f t="shared" si="0"/>
        <v>0</v>
      </c>
    </row>
    <row r="19" spans="1:7">
      <c r="A19" s="11" t="s">
        <v>28</v>
      </c>
      <c r="B19" s="19" t="s">
        <v>128</v>
      </c>
      <c r="C19" s="8"/>
      <c r="D19" s="6"/>
      <c r="E19" s="6"/>
      <c r="F19" s="6"/>
      <c r="G19" s="6">
        <f t="shared" si="0"/>
        <v>0</v>
      </c>
    </row>
    <row r="20" spans="1:7">
      <c r="A20" s="11" t="s">
        <v>112</v>
      </c>
      <c r="B20" s="19" t="s">
        <v>128</v>
      </c>
      <c r="C20" s="6"/>
      <c r="D20" s="6"/>
      <c r="E20" s="6"/>
      <c r="F20" s="6"/>
      <c r="G20" s="6">
        <f t="shared" si="0"/>
        <v>0</v>
      </c>
    </row>
    <row r="21" spans="1:7">
      <c r="A21" s="11" t="s">
        <v>113</v>
      </c>
      <c r="B21" s="19" t="s">
        <v>128</v>
      </c>
      <c r="C21" s="6"/>
      <c r="D21" s="6"/>
      <c r="E21" s="6"/>
      <c r="F21" s="6"/>
      <c r="G21" s="6">
        <f t="shared" si="0"/>
        <v>0</v>
      </c>
    </row>
    <row r="22" spans="1:7">
      <c r="A22" s="11" t="s">
        <v>37</v>
      </c>
      <c r="B22" s="19" t="s">
        <v>128</v>
      </c>
      <c r="C22" s="6"/>
      <c r="D22" s="6"/>
      <c r="E22" s="6"/>
      <c r="F22" s="6"/>
      <c r="G22" s="6">
        <f t="shared" si="0"/>
        <v>0</v>
      </c>
    </row>
    <row r="23" spans="1:7">
      <c r="A23" s="11" t="s">
        <v>36</v>
      </c>
      <c r="B23" s="19" t="s">
        <v>127</v>
      </c>
      <c r="C23" s="6"/>
      <c r="D23" s="6"/>
      <c r="E23" s="6"/>
      <c r="F23" s="6"/>
      <c r="G23" s="6">
        <f t="shared" si="0"/>
        <v>0</v>
      </c>
    </row>
    <row r="24" spans="1:7">
      <c r="A24" s="11" t="s">
        <v>102</v>
      </c>
      <c r="B24" s="19" t="s">
        <v>127</v>
      </c>
      <c r="C24" s="6"/>
      <c r="D24" s="6"/>
      <c r="E24" s="6"/>
      <c r="F24" s="6"/>
      <c r="G24" s="6">
        <f t="shared" si="0"/>
        <v>0</v>
      </c>
    </row>
    <row r="25" spans="1:7" s="22" customFormat="1">
      <c r="A25" s="13" t="s">
        <v>87</v>
      </c>
      <c r="B25" s="24" t="s">
        <v>127</v>
      </c>
      <c r="C25" s="21"/>
      <c r="D25" s="21"/>
      <c r="E25" s="21"/>
      <c r="F25" s="21"/>
      <c r="G25" s="21">
        <f t="shared" si="0"/>
        <v>0</v>
      </c>
    </row>
    <row r="26" spans="1:7">
      <c r="A26" s="9" t="s">
        <v>117</v>
      </c>
      <c r="B26" s="19" t="s">
        <v>127</v>
      </c>
      <c r="C26" s="6"/>
      <c r="D26" s="6"/>
      <c r="E26" s="6"/>
      <c r="F26" s="6"/>
      <c r="G26" s="6">
        <f t="shared" si="0"/>
        <v>0</v>
      </c>
    </row>
    <row r="27" spans="1:7">
      <c r="A27" s="11"/>
      <c r="B27" s="7"/>
      <c r="C27" s="6"/>
      <c r="D27" s="6"/>
      <c r="E27" s="6"/>
      <c r="F27" s="6"/>
      <c r="G27" s="6"/>
    </row>
    <row r="28" spans="1:7">
      <c r="A28" s="10" t="s">
        <v>7</v>
      </c>
      <c r="B28" s="7"/>
      <c r="C28" s="6"/>
      <c r="D28" s="6"/>
      <c r="E28" s="6"/>
      <c r="F28" s="6"/>
      <c r="G28" s="6"/>
    </row>
    <row r="29" spans="1:7">
      <c r="A29" s="11" t="s">
        <v>59</v>
      </c>
      <c r="B29" s="19" t="s">
        <v>128</v>
      </c>
      <c r="C29" s="6"/>
      <c r="D29" s="6"/>
      <c r="E29" s="6"/>
      <c r="F29" s="6"/>
      <c r="G29" s="6">
        <f t="shared" si="0"/>
        <v>0</v>
      </c>
    </row>
    <row r="30" spans="1:7">
      <c r="A30" s="11" t="s">
        <v>39</v>
      </c>
      <c r="B30" s="19" t="s">
        <v>127</v>
      </c>
      <c r="C30" s="6"/>
      <c r="D30" s="6"/>
      <c r="E30" s="6"/>
      <c r="F30" s="6"/>
      <c r="G30" s="6">
        <f t="shared" si="0"/>
        <v>0</v>
      </c>
    </row>
    <row r="31" spans="1:7">
      <c r="A31" s="11" t="s">
        <v>114</v>
      </c>
      <c r="B31" s="19" t="s">
        <v>128</v>
      </c>
      <c r="C31" s="6"/>
      <c r="D31" s="6"/>
      <c r="E31" s="6"/>
      <c r="F31" s="6"/>
      <c r="G31" s="6">
        <f t="shared" si="0"/>
        <v>0</v>
      </c>
    </row>
    <row r="32" spans="1:7" s="22" customFormat="1">
      <c r="A32" s="23" t="s">
        <v>40</v>
      </c>
      <c r="B32" s="24" t="s">
        <v>172</v>
      </c>
      <c r="C32" s="21"/>
      <c r="D32" s="21"/>
      <c r="E32" s="21"/>
      <c r="F32" s="21"/>
      <c r="G32" s="21">
        <f t="shared" si="0"/>
        <v>0</v>
      </c>
    </row>
    <row r="33" spans="1:7" s="22" customFormat="1">
      <c r="A33" s="23" t="s">
        <v>82</v>
      </c>
      <c r="B33" s="24" t="s">
        <v>128</v>
      </c>
      <c r="C33" s="21"/>
      <c r="D33" s="21"/>
      <c r="E33" s="21"/>
      <c r="F33" s="21"/>
      <c r="G33" s="21">
        <f t="shared" si="0"/>
        <v>0</v>
      </c>
    </row>
    <row r="34" spans="1:7">
      <c r="A34" s="11" t="s">
        <v>81</v>
      </c>
      <c r="B34" s="19" t="s">
        <v>127</v>
      </c>
      <c r="C34" s="6"/>
      <c r="D34" s="6"/>
      <c r="E34" s="6"/>
      <c r="F34" s="6"/>
      <c r="G34" s="6">
        <f t="shared" si="0"/>
        <v>0</v>
      </c>
    </row>
    <row r="35" spans="1:7">
      <c r="A35" s="11" t="s">
        <v>80</v>
      </c>
      <c r="B35" s="19" t="s">
        <v>127</v>
      </c>
      <c r="C35" s="6"/>
      <c r="D35" s="6"/>
      <c r="E35" s="6"/>
      <c r="F35" s="6"/>
      <c r="G35" s="6">
        <f t="shared" si="0"/>
        <v>0</v>
      </c>
    </row>
    <row r="36" spans="1:7">
      <c r="A36" s="9" t="s">
        <v>68</v>
      </c>
      <c r="B36" s="19" t="s">
        <v>127</v>
      </c>
      <c r="C36" s="6"/>
      <c r="D36" s="6"/>
      <c r="E36" s="6"/>
      <c r="F36" s="6"/>
      <c r="G36" s="6">
        <f t="shared" si="0"/>
        <v>0</v>
      </c>
    </row>
    <row r="37" spans="1:7" s="22" customFormat="1">
      <c r="A37" s="13" t="s">
        <v>87</v>
      </c>
      <c r="B37" s="20"/>
      <c r="C37" s="21"/>
      <c r="D37" s="21"/>
      <c r="E37" s="21"/>
      <c r="F37" s="21"/>
      <c r="G37" s="21">
        <f t="shared" si="0"/>
        <v>0</v>
      </c>
    </row>
    <row r="38" spans="1:7">
      <c r="A38" s="9" t="s">
        <v>117</v>
      </c>
      <c r="B38" s="19" t="s">
        <v>127</v>
      </c>
      <c r="C38" s="6"/>
      <c r="D38" s="6"/>
      <c r="E38" s="6"/>
      <c r="F38" s="6"/>
      <c r="G38" s="6">
        <f t="shared" si="0"/>
        <v>0</v>
      </c>
    </row>
    <row r="39" spans="1:7">
      <c r="A39" s="11"/>
      <c r="B39" s="7"/>
      <c r="C39" s="6"/>
      <c r="D39" s="6"/>
      <c r="E39" s="6"/>
      <c r="F39" s="6"/>
      <c r="G39" s="6"/>
    </row>
    <row r="40" spans="1:7">
      <c r="A40" s="10" t="s">
        <v>38</v>
      </c>
      <c r="B40" s="7"/>
      <c r="C40" s="6"/>
      <c r="D40" s="6"/>
      <c r="E40" s="6"/>
      <c r="F40" s="6"/>
      <c r="G40" s="6"/>
    </row>
    <row r="41" spans="1:7">
      <c r="A41" s="11" t="s">
        <v>79</v>
      </c>
      <c r="B41" s="19" t="s">
        <v>129</v>
      </c>
      <c r="C41" s="8"/>
      <c r="D41" s="6"/>
      <c r="E41" s="6"/>
      <c r="F41" s="6"/>
      <c r="G41" s="6">
        <f t="shared" si="0"/>
        <v>0</v>
      </c>
    </row>
    <row r="42" spans="1:7" s="22" customFormat="1">
      <c r="A42" s="23" t="s">
        <v>78</v>
      </c>
      <c r="B42" s="24" t="s">
        <v>136</v>
      </c>
      <c r="C42" s="21"/>
      <c r="D42" s="21"/>
      <c r="E42" s="21"/>
      <c r="F42" s="21"/>
      <c r="G42" s="21">
        <f t="shared" si="0"/>
        <v>0</v>
      </c>
    </row>
    <row r="43" spans="1:7">
      <c r="A43" s="11" t="s">
        <v>77</v>
      </c>
      <c r="B43" s="19" t="s">
        <v>127</v>
      </c>
      <c r="C43" s="6"/>
      <c r="D43" s="6"/>
      <c r="E43" s="6"/>
      <c r="F43" s="6"/>
      <c r="G43" s="6">
        <f t="shared" si="0"/>
        <v>0</v>
      </c>
    </row>
    <row r="44" spans="1:7">
      <c r="A44" s="11" t="s">
        <v>76</v>
      </c>
      <c r="B44" s="19" t="s">
        <v>128</v>
      </c>
      <c r="C44" s="6"/>
      <c r="D44" s="6"/>
      <c r="E44" s="6"/>
      <c r="F44" s="6"/>
      <c r="G44" s="6">
        <f t="shared" si="0"/>
        <v>0</v>
      </c>
    </row>
    <row r="45" spans="1:7">
      <c r="A45" s="11" t="s">
        <v>75</v>
      </c>
      <c r="B45" s="19" t="s">
        <v>128</v>
      </c>
      <c r="C45" s="6"/>
      <c r="D45" s="6"/>
      <c r="E45" s="6"/>
      <c r="F45" s="6"/>
      <c r="G45" s="6">
        <f t="shared" si="0"/>
        <v>0</v>
      </c>
    </row>
    <row r="46" spans="1:7">
      <c r="A46" s="11" t="s">
        <v>74</v>
      </c>
      <c r="B46" s="19" t="s">
        <v>128</v>
      </c>
      <c r="C46" s="6"/>
      <c r="D46" s="6"/>
      <c r="E46" s="6"/>
      <c r="F46" s="6"/>
      <c r="G46" s="6">
        <f t="shared" si="0"/>
        <v>0</v>
      </c>
    </row>
    <row r="47" spans="1:7">
      <c r="A47" s="11" t="s">
        <v>73</v>
      </c>
      <c r="B47" s="19" t="s">
        <v>128</v>
      </c>
      <c r="C47" s="6"/>
      <c r="D47" s="6"/>
      <c r="E47" s="6"/>
      <c r="F47" s="6"/>
      <c r="G47" s="6">
        <f t="shared" si="0"/>
        <v>0</v>
      </c>
    </row>
    <row r="48" spans="1:7">
      <c r="A48" s="11" t="s">
        <v>87</v>
      </c>
      <c r="B48" s="19"/>
      <c r="C48" s="6"/>
      <c r="D48" s="6"/>
      <c r="E48" s="6"/>
      <c r="F48" s="6"/>
      <c r="G48" s="6">
        <f t="shared" si="0"/>
        <v>0</v>
      </c>
    </row>
    <row r="49" spans="1:7" s="22" customFormat="1">
      <c r="A49" s="36" t="s">
        <v>117</v>
      </c>
      <c r="B49" s="37" t="s">
        <v>130</v>
      </c>
      <c r="C49" s="38"/>
      <c r="D49" s="38"/>
      <c r="E49" s="38">
        <v>299</v>
      </c>
      <c r="F49" s="38"/>
      <c r="G49" s="38">
        <f t="shared" si="0"/>
        <v>299</v>
      </c>
    </row>
    <row r="50" spans="1:7">
      <c r="A50" s="9"/>
      <c r="B50" s="7"/>
      <c r="C50" s="6"/>
      <c r="D50" s="6"/>
      <c r="E50" s="6"/>
      <c r="F50" s="6"/>
      <c r="G50" s="6"/>
    </row>
    <row r="51" spans="1:7">
      <c r="A51" s="10" t="s">
        <v>0</v>
      </c>
      <c r="B51" s="7"/>
      <c r="C51" s="6"/>
      <c r="D51" s="6"/>
      <c r="E51" s="6"/>
      <c r="F51" s="6"/>
      <c r="G51" s="6"/>
    </row>
    <row r="52" spans="1:7" s="22" customFormat="1">
      <c r="A52" s="13" t="s">
        <v>3</v>
      </c>
      <c r="B52" s="24" t="s">
        <v>128</v>
      </c>
      <c r="C52" s="21"/>
      <c r="D52" s="21"/>
      <c r="E52" s="21"/>
      <c r="F52" s="21"/>
      <c r="G52" s="21">
        <f t="shared" si="0"/>
        <v>0</v>
      </c>
    </row>
    <row r="53" spans="1:7" s="22" customFormat="1">
      <c r="A53" s="39" t="s">
        <v>41</v>
      </c>
      <c r="B53" s="37" t="s">
        <v>167</v>
      </c>
      <c r="C53" s="38"/>
      <c r="D53" s="38"/>
      <c r="E53" s="38">
        <v>43.91</v>
      </c>
      <c r="F53" s="38"/>
      <c r="G53" s="38">
        <f t="shared" si="0"/>
        <v>43.91</v>
      </c>
    </row>
    <row r="54" spans="1:7" s="22" customFormat="1">
      <c r="A54" s="39" t="s">
        <v>15</v>
      </c>
      <c r="B54" s="37" t="s">
        <v>168</v>
      </c>
      <c r="C54" s="38"/>
      <c r="D54" s="38"/>
      <c r="E54" s="38">
        <v>281.17</v>
      </c>
      <c r="F54" s="38"/>
      <c r="G54" s="38">
        <f t="shared" si="0"/>
        <v>281.17</v>
      </c>
    </row>
    <row r="55" spans="1:7">
      <c r="A55" s="9" t="s">
        <v>16</v>
      </c>
      <c r="B55" s="19" t="s">
        <v>127</v>
      </c>
      <c r="C55" s="6"/>
      <c r="D55" s="6"/>
      <c r="E55" s="6"/>
      <c r="F55" s="6"/>
      <c r="G55" s="6">
        <f t="shared" si="0"/>
        <v>0</v>
      </c>
    </row>
    <row r="56" spans="1:7">
      <c r="A56" s="9" t="s">
        <v>17</v>
      </c>
      <c r="B56" s="19" t="s">
        <v>127</v>
      </c>
      <c r="C56" s="6"/>
      <c r="D56" s="6"/>
      <c r="E56" s="6"/>
      <c r="F56" s="6"/>
      <c r="G56" s="6">
        <f t="shared" si="0"/>
        <v>0</v>
      </c>
    </row>
    <row r="57" spans="1:7">
      <c r="A57" s="9" t="s">
        <v>18</v>
      </c>
      <c r="B57" s="19" t="s">
        <v>127</v>
      </c>
      <c r="C57" s="6"/>
      <c r="D57" s="6"/>
      <c r="E57" s="6"/>
      <c r="F57" s="6"/>
      <c r="G57" s="6">
        <f t="shared" si="0"/>
        <v>0</v>
      </c>
    </row>
    <row r="58" spans="1:7">
      <c r="A58" s="9" t="s">
        <v>9</v>
      </c>
      <c r="B58" s="19" t="s">
        <v>127</v>
      </c>
      <c r="C58" s="6"/>
      <c r="D58" s="6"/>
      <c r="E58" s="6"/>
      <c r="F58" s="6"/>
      <c r="G58" s="6">
        <f t="shared" si="0"/>
        <v>0</v>
      </c>
    </row>
    <row r="59" spans="1:7">
      <c r="A59" s="9" t="s">
        <v>42</v>
      </c>
      <c r="B59" s="19" t="s">
        <v>127</v>
      </c>
      <c r="C59" s="6"/>
      <c r="D59" s="6"/>
      <c r="E59" s="6"/>
      <c r="F59" s="6"/>
      <c r="G59" s="6">
        <f t="shared" si="0"/>
        <v>0</v>
      </c>
    </row>
    <row r="60" spans="1:7" s="22" customFormat="1">
      <c r="A60" s="39" t="s">
        <v>87</v>
      </c>
      <c r="B60" s="40" t="s">
        <v>171</v>
      </c>
      <c r="C60" s="38">
        <v>67</v>
      </c>
      <c r="D60" s="38"/>
      <c r="E60" s="38"/>
      <c r="F60" s="38"/>
      <c r="G60" s="38">
        <f t="shared" si="0"/>
        <v>67</v>
      </c>
    </row>
    <row r="61" spans="1:7" s="22" customFormat="1">
      <c r="A61" s="39" t="s">
        <v>117</v>
      </c>
      <c r="B61" s="40" t="s">
        <v>165</v>
      </c>
      <c r="C61" s="38"/>
      <c r="D61" s="38"/>
      <c r="E61" s="38">
        <v>33.99</v>
      </c>
      <c r="F61" s="38"/>
      <c r="G61" s="38">
        <f t="shared" si="0"/>
        <v>33.99</v>
      </c>
    </row>
    <row r="62" spans="1:7">
      <c r="A62" s="9"/>
      <c r="B62" s="7"/>
      <c r="C62" s="6"/>
      <c r="D62" s="6"/>
      <c r="E62" s="6"/>
      <c r="F62" s="6"/>
      <c r="G62" s="6"/>
    </row>
    <row r="63" spans="1:7">
      <c r="A63" s="10" t="s">
        <v>1</v>
      </c>
      <c r="B63" s="7"/>
      <c r="C63" s="6"/>
      <c r="D63" s="6"/>
      <c r="E63" s="6"/>
      <c r="F63" s="6"/>
      <c r="G63" s="6"/>
    </row>
    <row r="64" spans="1:7">
      <c r="A64" s="11" t="s">
        <v>19</v>
      </c>
      <c r="B64" s="19" t="s">
        <v>128</v>
      </c>
      <c r="C64" s="6"/>
      <c r="D64" s="6"/>
      <c r="E64" s="6"/>
      <c r="F64" s="6"/>
      <c r="G64" s="6">
        <f t="shared" si="0"/>
        <v>0</v>
      </c>
    </row>
    <row r="65" spans="1:7">
      <c r="A65" s="11" t="s">
        <v>20</v>
      </c>
      <c r="B65" s="19" t="s">
        <v>128</v>
      </c>
      <c r="C65" s="6"/>
      <c r="D65" s="6"/>
      <c r="E65" s="6"/>
      <c r="F65" s="6"/>
      <c r="G65" s="6">
        <f t="shared" si="0"/>
        <v>0</v>
      </c>
    </row>
    <row r="66" spans="1:7">
      <c r="A66" s="11" t="s">
        <v>21</v>
      </c>
      <c r="B66" s="19" t="s">
        <v>128</v>
      </c>
      <c r="C66" s="6"/>
      <c r="D66" s="6"/>
      <c r="E66" s="6"/>
      <c r="F66" s="6"/>
      <c r="G66" s="6">
        <f t="shared" si="0"/>
        <v>0</v>
      </c>
    </row>
    <row r="67" spans="1:7">
      <c r="A67" s="11" t="s">
        <v>22</v>
      </c>
      <c r="B67" s="19" t="s">
        <v>128</v>
      </c>
      <c r="C67" s="6"/>
      <c r="D67" s="6"/>
      <c r="E67" s="6"/>
      <c r="F67" s="6"/>
      <c r="G67" s="6">
        <f t="shared" si="0"/>
        <v>0</v>
      </c>
    </row>
    <row r="68" spans="1:7" s="22" customFormat="1">
      <c r="A68" s="23" t="s">
        <v>83</v>
      </c>
      <c r="B68" s="24" t="s">
        <v>176</v>
      </c>
      <c r="C68" s="21"/>
      <c r="D68" s="21"/>
      <c r="E68" s="21"/>
      <c r="F68" s="21"/>
      <c r="G68" s="21">
        <f t="shared" ref="G68:G131" si="1">MAX(C68:F68)</f>
        <v>0</v>
      </c>
    </row>
    <row r="69" spans="1:7" s="22" customFormat="1">
      <c r="A69" s="23" t="s">
        <v>87</v>
      </c>
      <c r="B69" s="24" t="s">
        <v>127</v>
      </c>
      <c r="C69" s="21"/>
      <c r="D69" s="21"/>
      <c r="E69" s="21"/>
      <c r="F69" s="21"/>
      <c r="G69" s="21">
        <f t="shared" si="1"/>
        <v>0</v>
      </c>
    </row>
    <row r="70" spans="1:7" s="22" customFormat="1">
      <c r="A70" s="23" t="s">
        <v>117</v>
      </c>
      <c r="B70" s="24" t="s">
        <v>127</v>
      </c>
      <c r="C70" s="21"/>
      <c r="D70" s="21"/>
      <c r="E70" s="21"/>
      <c r="F70" s="21"/>
      <c r="G70" s="21">
        <f t="shared" si="1"/>
        <v>0</v>
      </c>
    </row>
    <row r="71" spans="1:7">
      <c r="A71" s="9"/>
      <c r="B71" s="7"/>
      <c r="C71" s="6"/>
      <c r="D71" s="6"/>
      <c r="E71" s="6"/>
      <c r="F71" s="6"/>
      <c r="G71" s="6"/>
    </row>
    <row r="72" spans="1:7">
      <c r="A72" s="10" t="s">
        <v>2</v>
      </c>
      <c r="B72" s="7"/>
      <c r="C72" s="6"/>
      <c r="D72" s="6"/>
      <c r="E72" s="6"/>
      <c r="F72" s="6"/>
      <c r="G72" s="6"/>
    </row>
    <row r="73" spans="1:7">
      <c r="A73" s="39" t="s">
        <v>23</v>
      </c>
      <c r="B73" s="40" t="s">
        <v>131</v>
      </c>
      <c r="C73" s="38"/>
      <c r="D73" s="38"/>
      <c r="E73" s="38"/>
      <c r="F73" s="38">
        <v>62.23</v>
      </c>
      <c r="G73" s="38">
        <f t="shared" si="1"/>
        <v>62.23</v>
      </c>
    </row>
    <row r="74" spans="1:7">
      <c r="A74" s="11" t="s">
        <v>20</v>
      </c>
      <c r="B74" s="19" t="s">
        <v>128</v>
      </c>
      <c r="C74" s="6"/>
      <c r="D74" s="6"/>
      <c r="E74" s="6"/>
      <c r="F74" s="6"/>
      <c r="G74" s="6">
        <f t="shared" si="1"/>
        <v>0</v>
      </c>
    </row>
    <row r="75" spans="1:7">
      <c r="A75" s="9" t="s">
        <v>21</v>
      </c>
      <c r="B75" s="19" t="s">
        <v>128</v>
      </c>
      <c r="C75" s="6"/>
      <c r="D75" s="6"/>
      <c r="E75" s="6"/>
      <c r="F75" s="6"/>
      <c r="G75" s="6">
        <f t="shared" si="1"/>
        <v>0</v>
      </c>
    </row>
    <row r="76" spans="1:7" s="22" customFormat="1">
      <c r="A76" s="39" t="s">
        <v>24</v>
      </c>
      <c r="B76" s="40" t="s">
        <v>132</v>
      </c>
      <c r="C76" s="38"/>
      <c r="D76" s="38"/>
      <c r="E76" s="38"/>
      <c r="F76" s="38">
        <v>26.62</v>
      </c>
      <c r="G76" s="38">
        <f t="shared" si="1"/>
        <v>26.62</v>
      </c>
    </row>
    <row r="77" spans="1:7">
      <c r="A77" s="9" t="s">
        <v>25</v>
      </c>
      <c r="B77" s="19" t="s">
        <v>128</v>
      </c>
      <c r="C77" s="6"/>
      <c r="D77" s="6"/>
      <c r="E77" s="6"/>
      <c r="F77" s="6"/>
      <c r="G77" s="6">
        <f t="shared" si="1"/>
        <v>0</v>
      </c>
    </row>
    <row r="78" spans="1:7" s="22" customFormat="1">
      <c r="A78" s="13" t="s">
        <v>87</v>
      </c>
      <c r="B78" s="24" t="s">
        <v>127</v>
      </c>
      <c r="C78" s="21"/>
      <c r="D78" s="21"/>
      <c r="E78" s="21"/>
      <c r="F78" s="21"/>
      <c r="G78" s="21">
        <f t="shared" si="1"/>
        <v>0</v>
      </c>
    </row>
    <row r="79" spans="1:7" s="22" customFormat="1">
      <c r="A79" s="13" t="s">
        <v>117</v>
      </c>
      <c r="B79" s="24" t="s">
        <v>127</v>
      </c>
      <c r="C79" s="21"/>
      <c r="D79" s="21"/>
      <c r="E79" s="21"/>
      <c r="F79" s="21"/>
      <c r="G79" s="21">
        <f t="shared" si="1"/>
        <v>0</v>
      </c>
    </row>
    <row r="80" spans="1:7">
      <c r="A80" s="9"/>
      <c r="B80" s="7"/>
      <c r="C80" s="6"/>
      <c r="D80" s="6"/>
      <c r="E80" s="6"/>
      <c r="F80" s="6"/>
      <c r="G80" s="6"/>
    </row>
    <row r="81" spans="1:7">
      <c r="A81" s="10" t="s">
        <v>4</v>
      </c>
      <c r="B81" s="7"/>
      <c r="C81" s="6"/>
      <c r="D81" s="6"/>
      <c r="E81" s="6"/>
      <c r="F81" s="6"/>
      <c r="G81" s="6"/>
    </row>
    <row r="82" spans="1:7" s="22" customFormat="1">
      <c r="A82" s="39" t="s">
        <v>5</v>
      </c>
      <c r="B82" s="40" t="s">
        <v>133</v>
      </c>
      <c r="C82" s="38"/>
      <c r="D82" s="38"/>
      <c r="E82" s="38"/>
      <c r="F82" s="38">
        <f>(859*1.5)-566.98</f>
        <v>721.52</v>
      </c>
      <c r="G82" s="38">
        <f>(859*1.5)-566.98</f>
        <v>721.52</v>
      </c>
    </row>
    <row r="83" spans="1:7">
      <c r="A83" s="9" t="s">
        <v>6</v>
      </c>
      <c r="B83" s="19" t="s">
        <v>127</v>
      </c>
      <c r="C83" s="6"/>
      <c r="D83" s="6"/>
      <c r="E83" s="6"/>
      <c r="F83" s="6"/>
      <c r="G83" s="6">
        <f t="shared" si="1"/>
        <v>0</v>
      </c>
    </row>
    <row r="84" spans="1:7">
      <c r="A84" s="9" t="s">
        <v>69</v>
      </c>
      <c r="B84" s="19" t="s">
        <v>128</v>
      </c>
      <c r="C84" s="6"/>
      <c r="D84" s="6"/>
      <c r="E84" s="6"/>
      <c r="F84" s="6"/>
      <c r="G84" s="6">
        <f t="shared" si="1"/>
        <v>0</v>
      </c>
    </row>
    <row r="85" spans="1:7" s="22" customFormat="1">
      <c r="A85" s="39" t="s">
        <v>10</v>
      </c>
      <c r="B85" s="40" t="s">
        <v>156</v>
      </c>
      <c r="C85" s="38"/>
      <c r="D85" s="38"/>
      <c r="E85" s="38"/>
      <c r="F85" s="38"/>
      <c r="G85" s="38">
        <f t="shared" si="1"/>
        <v>0</v>
      </c>
    </row>
    <row r="86" spans="1:7" s="22" customFormat="1">
      <c r="A86" s="39" t="s">
        <v>11</v>
      </c>
      <c r="B86" s="37" t="s">
        <v>163</v>
      </c>
      <c r="C86" s="38"/>
      <c r="D86" s="38">
        <v>400.97</v>
      </c>
      <c r="E86" s="38"/>
      <c r="F86" s="38"/>
      <c r="G86" s="38">
        <f t="shared" si="1"/>
        <v>400.97</v>
      </c>
    </row>
    <row r="87" spans="1:7" s="22" customFormat="1">
      <c r="A87" s="39" t="s">
        <v>12</v>
      </c>
      <c r="B87" s="37" t="s">
        <v>164</v>
      </c>
      <c r="C87" s="38"/>
      <c r="D87" s="38"/>
      <c r="E87" s="38"/>
      <c r="F87" s="38"/>
      <c r="G87" s="38">
        <f t="shared" si="1"/>
        <v>0</v>
      </c>
    </row>
    <row r="88" spans="1:7">
      <c r="A88" s="9" t="s">
        <v>13</v>
      </c>
      <c r="B88" s="19" t="s">
        <v>128</v>
      </c>
      <c r="C88" s="6"/>
      <c r="D88" s="6"/>
      <c r="E88" s="6"/>
      <c r="F88" s="6"/>
      <c r="G88" s="6">
        <f t="shared" si="1"/>
        <v>0</v>
      </c>
    </row>
    <row r="89" spans="1:7">
      <c r="A89" s="9" t="s">
        <v>14</v>
      </c>
      <c r="B89" s="19" t="s">
        <v>128</v>
      </c>
      <c r="C89" s="6"/>
      <c r="D89" s="6"/>
      <c r="E89" s="6"/>
      <c r="F89" s="6"/>
      <c r="G89" s="6">
        <f t="shared" si="1"/>
        <v>0</v>
      </c>
    </row>
    <row r="90" spans="1:7" s="22" customFormat="1">
      <c r="A90" s="13" t="s">
        <v>85</v>
      </c>
      <c r="B90" s="24" t="s">
        <v>128</v>
      </c>
      <c r="C90" s="21"/>
      <c r="D90" s="21"/>
      <c r="E90" s="21"/>
      <c r="F90" s="21"/>
      <c r="G90" s="21">
        <f t="shared" si="1"/>
        <v>0</v>
      </c>
    </row>
    <row r="91" spans="1:7" s="22" customFormat="1">
      <c r="A91" s="52" t="s">
        <v>84</v>
      </c>
      <c r="B91" s="40" t="s">
        <v>134</v>
      </c>
      <c r="C91" s="38">
        <v>180</v>
      </c>
      <c r="D91" s="38"/>
      <c r="E91" s="38"/>
      <c r="F91" s="38"/>
      <c r="G91" s="38">
        <f t="shared" si="1"/>
        <v>180</v>
      </c>
    </row>
    <row r="92" spans="1:7" s="22" customFormat="1">
      <c r="A92" s="13" t="s">
        <v>87</v>
      </c>
      <c r="B92" s="20"/>
      <c r="C92" s="21"/>
      <c r="D92" s="21"/>
      <c r="E92" s="21"/>
      <c r="F92" s="21"/>
      <c r="G92" s="21">
        <f t="shared" si="1"/>
        <v>0</v>
      </c>
    </row>
    <row r="93" spans="1:7" s="22" customFormat="1">
      <c r="A93" s="39" t="s">
        <v>117</v>
      </c>
      <c r="B93" s="40" t="s">
        <v>135</v>
      </c>
      <c r="C93" s="38"/>
      <c r="D93" s="38"/>
      <c r="E93" s="38">
        <v>110.66</v>
      </c>
      <c r="F93" s="38"/>
      <c r="G93" s="38">
        <f t="shared" si="1"/>
        <v>110.66</v>
      </c>
    </row>
    <row r="94" spans="1:7">
      <c r="A94" s="9"/>
      <c r="B94" s="7"/>
      <c r="C94" s="6"/>
      <c r="D94" s="6"/>
      <c r="E94" s="6"/>
      <c r="F94" s="6"/>
      <c r="G94" s="6"/>
    </row>
    <row r="95" spans="1:7">
      <c r="A95" s="10" t="s">
        <v>8</v>
      </c>
      <c r="B95" s="7"/>
      <c r="C95" s="6"/>
      <c r="D95" s="6"/>
      <c r="E95" s="6"/>
      <c r="F95" s="6"/>
      <c r="G95" s="6"/>
    </row>
    <row r="96" spans="1:7">
      <c r="A96" s="9" t="s">
        <v>27</v>
      </c>
      <c r="B96" s="19" t="s">
        <v>128</v>
      </c>
      <c r="C96" s="6"/>
      <c r="D96" s="6"/>
      <c r="E96" s="6"/>
      <c r="F96" s="6"/>
      <c r="G96" s="6">
        <f t="shared" si="1"/>
        <v>0</v>
      </c>
    </row>
    <row r="97" spans="1:7">
      <c r="A97" s="9" t="s">
        <v>86</v>
      </c>
      <c r="B97" s="19" t="s">
        <v>136</v>
      </c>
      <c r="C97" s="6"/>
      <c r="D97" s="6"/>
      <c r="E97" s="6"/>
      <c r="F97" s="6"/>
      <c r="G97" s="6">
        <f t="shared" si="1"/>
        <v>0</v>
      </c>
    </row>
    <row r="98" spans="1:7">
      <c r="A98" s="9" t="s">
        <v>43</v>
      </c>
      <c r="B98" s="19" t="s">
        <v>128</v>
      </c>
      <c r="C98" s="6"/>
      <c r="D98" s="6"/>
      <c r="E98" s="6"/>
      <c r="F98" s="6"/>
      <c r="G98" s="6">
        <f t="shared" si="1"/>
        <v>0</v>
      </c>
    </row>
    <row r="99" spans="1:7" s="22" customFormat="1">
      <c r="A99" s="13" t="s">
        <v>44</v>
      </c>
      <c r="B99" s="24" t="s">
        <v>128</v>
      </c>
      <c r="C99" s="21"/>
      <c r="D99" s="21"/>
      <c r="E99" s="21"/>
      <c r="F99" s="21"/>
      <c r="G99" s="21">
        <f t="shared" si="1"/>
        <v>0</v>
      </c>
    </row>
    <row r="100" spans="1:7">
      <c r="A100" s="9" t="s">
        <v>45</v>
      </c>
      <c r="B100" s="19" t="s">
        <v>128</v>
      </c>
      <c r="C100" s="6"/>
      <c r="D100" s="6"/>
      <c r="E100" s="6"/>
      <c r="F100" s="6"/>
      <c r="G100" s="6">
        <f t="shared" si="1"/>
        <v>0</v>
      </c>
    </row>
    <row r="101" spans="1:7">
      <c r="A101" s="9" t="s">
        <v>87</v>
      </c>
      <c r="B101" s="19" t="s">
        <v>127</v>
      </c>
      <c r="C101" s="6"/>
      <c r="D101" s="6"/>
      <c r="E101" s="6"/>
      <c r="F101" s="6"/>
      <c r="G101" s="6">
        <f t="shared" si="1"/>
        <v>0</v>
      </c>
    </row>
    <row r="102" spans="1:7">
      <c r="A102" s="9" t="s">
        <v>117</v>
      </c>
      <c r="B102" s="19" t="s">
        <v>127</v>
      </c>
      <c r="C102" s="6"/>
      <c r="D102" s="6"/>
      <c r="E102" s="6"/>
      <c r="F102" s="6"/>
      <c r="G102" s="6">
        <f t="shared" si="1"/>
        <v>0</v>
      </c>
    </row>
    <row r="103" spans="1:7">
      <c r="A103" s="9"/>
      <c r="B103" s="7"/>
      <c r="C103" s="6"/>
      <c r="D103" s="6"/>
      <c r="E103" s="6"/>
      <c r="F103" s="6"/>
      <c r="G103" s="6"/>
    </row>
    <row r="104" spans="1:7">
      <c r="A104" s="10" t="s">
        <v>26</v>
      </c>
      <c r="B104" s="7"/>
      <c r="C104" s="6"/>
      <c r="D104" s="6"/>
      <c r="E104" s="6"/>
      <c r="F104" s="6"/>
      <c r="G104" s="6"/>
    </row>
    <row r="105" spans="1:7" s="22" customFormat="1">
      <c r="A105" s="39" t="s">
        <v>33</v>
      </c>
      <c r="B105" s="40" t="s">
        <v>138</v>
      </c>
      <c r="C105" s="38"/>
      <c r="D105" s="38"/>
      <c r="E105" s="38"/>
      <c r="F105" s="51"/>
      <c r="G105" s="38">
        <v>0</v>
      </c>
    </row>
    <row r="106" spans="1:7" s="22" customFormat="1" ht="13.5" customHeight="1">
      <c r="A106" s="13" t="s">
        <v>34</v>
      </c>
      <c r="B106" s="24" t="s">
        <v>127</v>
      </c>
      <c r="C106" s="21"/>
      <c r="D106" s="21"/>
      <c r="E106" s="21"/>
      <c r="F106" s="21"/>
      <c r="G106" s="21">
        <f t="shared" si="1"/>
        <v>0</v>
      </c>
    </row>
    <row r="107" spans="1:7" s="22" customFormat="1">
      <c r="A107" s="39" t="s">
        <v>35</v>
      </c>
      <c r="B107" s="40" t="s">
        <v>139</v>
      </c>
      <c r="C107" s="38"/>
      <c r="D107" s="38"/>
      <c r="E107" s="38">
        <v>7.97</v>
      </c>
      <c r="F107" s="41"/>
      <c r="G107" s="38">
        <f t="shared" si="1"/>
        <v>7.97</v>
      </c>
    </row>
    <row r="108" spans="1:7">
      <c r="A108" s="9" t="s">
        <v>70</v>
      </c>
      <c r="B108" s="19" t="s">
        <v>127</v>
      </c>
      <c r="C108" s="6"/>
      <c r="D108" s="6"/>
      <c r="E108" s="6"/>
      <c r="F108" s="6"/>
      <c r="G108" s="6">
        <f t="shared" si="1"/>
        <v>0</v>
      </c>
    </row>
    <row r="109" spans="1:7">
      <c r="A109" s="9" t="s">
        <v>117</v>
      </c>
      <c r="B109" s="19" t="s">
        <v>127</v>
      </c>
      <c r="C109" s="6"/>
      <c r="D109" s="6"/>
      <c r="E109" s="6"/>
      <c r="F109" s="6"/>
      <c r="G109" s="6">
        <f t="shared" si="1"/>
        <v>0</v>
      </c>
    </row>
    <row r="110" spans="1:7">
      <c r="A110" s="9"/>
      <c r="B110" s="7"/>
      <c r="C110" s="6"/>
      <c r="D110" s="6"/>
      <c r="E110" s="6"/>
      <c r="F110" s="6"/>
      <c r="G110" s="6"/>
    </row>
    <row r="111" spans="1:7">
      <c r="A111" s="10" t="s">
        <v>29</v>
      </c>
      <c r="B111" s="7"/>
      <c r="C111" s="6"/>
      <c r="D111" s="6"/>
      <c r="E111" s="6"/>
      <c r="F111" s="6"/>
      <c r="G111" s="6"/>
    </row>
    <row r="112" spans="1:7">
      <c r="A112" s="9" t="s">
        <v>89</v>
      </c>
      <c r="B112" s="19" t="s">
        <v>127</v>
      </c>
      <c r="C112" s="6"/>
      <c r="D112" s="6"/>
      <c r="E112" s="6"/>
      <c r="F112" s="6"/>
      <c r="G112" s="6">
        <f t="shared" si="1"/>
        <v>0</v>
      </c>
    </row>
    <row r="113" spans="1:7">
      <c r="A113" s="9" t="s">
        <v>90</v>
      </c>
      <c r="B113" s="19" t="s">
        <v>127</v>
      </c>
      <c r="C113" s="6"/>
      <c r="D113" s="6"/>
      <c r="E113" s="6"/>
      <c r="F113" s="6"/>
      <c r="G113" s="6">
        <f t="shared" si="1"/>
        <v>0</v>
      </c>
    </row>
    <row r="114" spans="1:7">
      <c r="A114" s="9" t="s">
        <v>30</v>
      </c>
      <c r="B114" s="19" t="s">
        <v>128</v>
      </c>
      <c r="C114" s="6"/>
      <c r="D114" s="6"/>
      <c r="E114" s="6"/>
      <c r="F114" s="6"/>
      <c r="G114" s="6">
        <f t="shared" si="1"/>
        <v>0</v>
      </c>
    </row>
    <row r="115" spans="1:7">
      <c r="A115" s="9" t="s">
        <v>31</v>
      </c>
      <c r="B115" s="19" t="s">
        <v>140</v>
      </c>
      <c r="C115" s="6"/>
      <c r="D115" s="6"/>
      <c r="E115" s="6"/>
      <c r="F115" s="6"/>
      <c r="G115" s="6">
        <f t="shared" si="1"/>
        <v>0</v>
      </c>
    </row>
    <row r="116" spans="1:7">
      <c r="A116" s="9" t="s">
        <v>32</v>
      </c>
      <c r="B116" s="19" t="s">
        <v>128</v>
      </c>
      <c r="C116" s="6"/>
      <c r="D116" s="6"/>
      <c r="E116" s="6"/>
      <c r="F116" s="6"/>
      <c r="G116" s="6">
        <f t="shared" si="1"/>
        <v>0</v>
      </c>
    </row>
    <row r="117" spans="1:7" s="22" customFormat="1">
      <c r="A117" s="13" t="s">
        <v>91</v>
      </c>
      <c r="B117" s="24" t="s">
        <v>172</v>
      </c>
      <c r="C117" s="21"/>
      <c r="D117" s="21"/>
      <c r="E117" s="21"/>
      <c r="F117" s="21"/>
      <c r="G117" s="21">
        <f t="shared" si="1"/>
        <v>0</v>
      </c>
    </row>
    <row r="118" spans="1:7" s="22" customFormat="1">
      <c r="A118" s="13" t="s">
        <v>46</v>
      </c>
      <c r="B118" s="24" t="s">
        <v>172</v>
      </c>
      <c r="C118" s="21"/>
      <c r="D118" s="21"/>
      <c r="E118" s="21"/>
      <c r="F118" s="21"/>
      <c r="G118" s="21">
        <f t="shared" si="1"/>
        <v>0</v>
      </c>
    </row>
    <row r="119" spans="1:7">
      <c r="A119" s="9" t="s">
        <v>48</v>
      </c>
      <c r="B119" s="7"/>
      <c r="C119" s="6"/>
      <c r="D119" s="6"/>
      <c r="E119" s="6"/>
      <c r="F119" s="6"/>
      <c r="G119" s="6">
        <f t="shared" si="1"/>
        <v>0</v>
      </c>
    </row>
    <row r="120" spans="1:7">
      <c r="A120" s="9" t="s">
        <v>71</v>
      </c>
      <c r="B120" s="19" t="s">
        <v>128</v>
      </c>
      <c r="C120" s="6"/>
      <c r="D120" s="6"/>
      <c r="E120" s="6"/>
      <c r="F120" s="6"/>
      <c r="G120" s="6">
        <f t="shared" si="1"/>
        <v>0</v>
      </c>
    </row>
    <row r="121" spans="1:7">
      <c r="A121" s="9" t="s">
        <v>49</v>
      </c>
      <c r="B121" s="7"/>
      <c r="C121" s="6"/>
      <c r="D121" s="6"/>
      <c r="E121" s="6"/>
      <c r="F121" s="6"/>
      <c r="G121" s="6">
        <f t="shared" si="1"/>
        <v>0</v>
      </c>
    </row>
    <row r="122" spans="1:7">
      <c r="A122" s="9" t="s">
        <v>50</v>
      </c>
      <c r="B122" s="19" t="s">
        <v>128</v>
      </c>
      <c r="C122" s="6"/>
      <c r="D122" s="6"/>
      <c r="E122" s="6"/>
      <c r="F122" s="6"/>
      <c r="G122" s="6">
        <f t="shared" si="1"/>
        <v>0</v>
      </c>
    </row>
    <row r="123" spans="1:7" s="22" customFormat="1">
      <c r="A123" s="39" t="s">
        <v>51</v>
      </c>
      <c r="B123" s="40" t="s">
        <v>141</v>
      </c>
      <c r="C123" s="38"/>
      <c r="D123" s="38"/>
      <c r="E123" s="38">
        <v>749</v>
      </c>
      <c r="F123" s="38"/>
      <c r="G123" s="38">
        <f t="shared" si="1"/>
        <v>749</v>
      </c>
    </row>
    <row r="124" spans="1:7">
      <c r="A124" s="9" t="s">
        <v>72</v>
      </c>
      <c r="B124" s="19" t="s">
        <v>128</v>
      </c>
      <c r="C124" s="6"/>
      <c r="D124" s="6"/>
      <c r="E124" s="6"/>
      <c r="F124" s="6"/>
      <c r="G124" s="6">
        <f t="shared" si="1"/>
        <v>0</v>
      </c>
    </row>
    <row r="125" spans="1:7">
      <c r="A125" s="9" t="s">
        <v>87</v>
      </c>
      <c r="B125" s="19" t="s">
        <v>127</v>
      </c>
      <c r="C125" s="6"/>
      <c r="D125" s="6"/>
      <c r="E125" s="6"/>
      <c r="F125" s="6"/>
      <c r="G125" s="6">
        <f t="shared" si="1"/>
        <v>0</v>
      </c>
    </row>
    <row r="126" spans="1:7">
      <c r="A126" s="9" t="s">
        <v>117</v>
      </c>
      <c r="B126" s="19" t="s">
        <v>137</v>
      </c>
      <c r="C126" s="6"/>
      <c r="D126" s="6"/>
      <c r="E126" s="6"/>
      <c r="F126" s="6"/>
      <c r="G126" s="6">
        <f t="shared" si="1"/>
        <v>0</v>
      </c>
    </row>
    <row r="127" spans="1:7">
      <c r="A127" s="9"/>
      <c r="B127" s="7"/>
      <c r="C127" s="6"/>
      <c r="D127" s="6"/>
      <c r="E127" s="6"/>
      <c r="F127" s="6"/>
      <c r="G127" s="6"/>
    </row>
    <row r="128" spans="1:7">
      <c r="A128" s="10" t="s">
        <v>53</v>
      </c>
      <c r="B128" s="7"/>
      <c r="C128" s="6"/>
      <c r="D128" s="6"/>
      <c r="E128" s="6"/>
      <c r="F128" s="6"/>
      <c r="G128" s="6"/>
    </row>
    <row r="129" spans="1:7" s="22" customFormat="1">
      <c r="A129" s="39" t="s">
        <v>47</v>
      </c>
      <c r="B129" s="40" t="s">
        <v>166</v>
      </c>
      <c r="C129" s="38"/>
      <c r="D129" s="38"/>
      <c r="E129" s="38"/>
      <c r="F129" s="49">
        <f>(409.99*1.5) -86.36</f>
        <v>528.625</v>
      </c>
      <c r="G129" s="38">
        <f t="shared" si="1"/>
        <v>528.625</v>
      </c>
    </row>
    <row r="130" spans="1:7">
      <c r="A130" s="9" t="s">
        <v>54</v>
      </c>
      <c r="B130" s="19" t="s">
        <v>128</v>
      </c>
      <c r="C130" s="6"/>
      <c r="D130" s="6"/>
      <c r="E130" s="6"/>
      <c r="F130" s="6"/>
      <c r="G130" s="6">
        <f t="shared" si="1"/>
        <v>0</v>
      </c>
    </row>
    <row r="131" spans="1:7">
      <c r="A131" s="9" t="s">
        <v>55</v>
      </c>
      <c r="B131" s="19" t="s">
        <v>128</v>
      </c>
      <c r="C131" s="6"/>
      <c r="D131" s="6"/>
      <c r="E131" s="6"/>
      <c r="F131" s="6"/>
      <c r="G131" s="6">
        <f t="shared" si="1"/>
        <v>0</v>
      </c>
    </row>
    <row r="132" spans="1:7">
      <c r="A132" s="9" t="s">
        <v>56</v>
      </c>
      <c r="B132" s="19" t="s">
        <v>128</v>
      </c>
      <c r="C132" s="6"/>
      <c r="D132" s="6"/>
      <c r="E132" s="6"/>
      <c r="F132" s="6"/>
      <c r="G132" s="6">
        <f t="shared" ref="G132:G150" si="2">MAX(C132:F132)</f>
        <v>0</v>
      </c>
    </row>
    <row r="133" spans="1:7" ht="25.5">
      <c r="A133" s="9" t="s">
        <v>57</v>
      </c>
      <c r="B133" s="19" t="s">
        <v>142</v>
      </c>
      <c r="C133" s="6"/>
      <c r="D133" s="6"/>
      <c r="E133" s="6"/>
      <c r="F133" s="6"/>
      <c r="G133" s="6">
        <f t="shared" si="2"/>
        <v>0</v>
      </c>
    </row>
    <row r="134" spans="1:7" s="22" customFormat="1">
      <c r="A134" s="39" t="s">
        <v>58</v>
      </c>
      <c r="B134" s="40" t="s">
        <v>154</v>
      </c>
      <c r="C134" s="38"/>
      <c r="D134" s="38"/>
      <c r="E134" s="38"/>
      <c r="F134" s="38"/>
      <c r="G134" s="38">
        <f t="shared" si="2"/>
        <v>0</v>
      </c>
    </row>
    <row r="135" spans="1:7">
      <c r="A135" s="9" t="s">
        <v>92</v>
      </c>
      <c r="B135" s="26" t="s">
        <v>136</v>
      </c>
      <c r="C135" s="6"/>
      <c r="D135" s="6"/>
      <c r="E135" s="6"/>
      <c r="F135" s="6"/>
      <c r="G135" s="6">
        <f t="shared" si="2"/>
        <v>0</v>
      </c>
    </row>
    <row r="136" spans="1:7">
      <c r="A136" s="9" t="s">
        <v>93</v>
      </c>
      <c r="B136" s="19" t="s">
        <v>136</v>
      </c>
      <c r="C136" s="6"/>
      <c r="D136" s="6"/>
      <c r="E136" s="6"/>
      <c r="F136" s="6"/>
      <c r="G136" s="6">
        <f t="shared" si="2"/>
        <v>0</v>
      </c>
    </row>
    <row r="137" spans="1:7">
      <c r="A137" s="12" t="s">
        <v>94</v>
      </c>
      <c r="B137" s="19" t="s">
        <v>143</v>
      </c>
      <c r="C137" s="6"/>
      <c r="D137" s="6"/>
      <c r="E137" s="6"/>
      <c r="F137" s="6"/>
      <c r="G137" s="6">
        <f t="shared" si="2"/>
        <v>0</v>
      </c>
    </row>
    <row r="138" spans="1:7">
      <c r="A138" s="9" t="s">
        <v>95</v>
      </c>
      <c r="B138" s="19" t="s">
        <v>143</v>
      </c>
      <c r="C138" s="6"/>
      <c r="D138" s="6"/>
      <c r="E138" s="6"/>
      <c r="F138" s="6"/>
      <c r="G138" s="6">
        <f t="shared" si="2"/>
        <v>0</v>
      </c>
    </row>
    <row r="139" spans="1:7">
      <c r="A139" s="9" t="s">
        <v>96</v>
      </c>
      <c r="B139" s="19" t="s">
        <v>143</v>
      </c>
      <c r="C139" s="6"/>
      <c r="D139" s="6"/>
      <c r="E139" s="6"/>
      <c r="F139" s="6"/>
      <c r="G139" s="6">
        <f t="shared" si="2"/>
        <v>0</v>
      </c>
    </row>
    <row r="140" spans="1:7">
      <c r="A140" s="9" t="s">
        <v>97</v>
      </c>
      <c r="B140" s="19" t="s">
        <v>127</v>
      </c>
      <c r="C140" s="6"/>
      <c r="D140" s="6"/>
      <c r="E140" s="6"/>
      <c r="F140" s="6"/>
      <c r="G140" s="6">
        <f t="shared" si="2"/>
        <v>0</v>
      </c>
    </row>
    <row r="141" spans="1:7">
      <c r="A141" s="9" t="s">
        <v>98</v>
      </c>
      <c r="B141" s="19" t="s">
        <v>127</v>
      </c>
      <c r="C141" s="6"/>
      <c r="D141" s="6"/>
      <c r="E141" s="6"/>
      <c r="F141" s="6"/>
      <c r="G141" s="6">
        <f t="shared" si="2"/>
        <v>0</v>
      </c>
    </row>
    <row r="142" spans="1:7">
      <c r="A142" s="9" t="s">
        <v>108</v>
      </c>
      <c r="B142" s="19" t="s">
        <v>143</v>
      </c>
      <c r="C142" s="6"/>
      <c r="D142" s="6"/>
      <c r="E142" s="6"/>
      <c r="F142" s="6"/>
      <c r="G142" s="6">
        <f t="shared" si="2"/>
        <v>0</v>
      </c>
    </row>
    <row r="143" spans="1:7">
      <c r="A143" s="9" t="s">
        <v>107</v>
      </c>
      <c r="B143" s="19" t="s">
        <v>143</v>
      </c>
      <c r="C143" s="6"/>
      <c r="D143" s="6"/>
      <c r="E143" s="6"/>
      <c r="F143" s="6"/>
      <c r="G143" s="6">
        <f t="shared" si="2"/>
        <v>0</v>
      </c>
    </row>
    <row r="144" spans="1:7">
      <c r="A144" s="13" t="s">
        <v>87</v>
      </c>
      <c r="B144" s="19" t="s">
        <v>127</v>
      </c>
      <c r="C144" s="6"/>
      <c r="D144" s="6"/>
      <c r="E144" s="6"/>
      <c r="F144" s="6"/>
      <c r="G144" s="6">
        <f t="shared" si="2"/>
        <v>0</v>
      </c>
    </row>
    <row r="145" spans="1:7">
      <c r="A145" s="9" t="s">
        <v>119</v>
      </c>
      <c r="B145" s="19" t="s">
        <v>127</v>
      </c>
      <c r="C145" s="6"/>
      <c r="D145" s="6"/>
      <c r="E145" s="6"/>
      <c r="F145" s="6"/>
      <c r="G145" s="6">
        <f t="shared" si="2"/>
        <v>0</v>
      </c>
    </row>
    <row r="146" spans="1:7">
      <c r="A146" s="9" t="s">
        <v>120</v>
      </c>
      <c r="B146" s="19" t="s">
        <v>127</v>
      </c>
      <c r="C146" s="6"/>
      <c r="D146" s="6"/>
      <c r="E146" s="6"/>
      <c r="F146" s="6"/>
      <c r="G146" s="6">
        <f t="shared" si="2"/>
        <v>0</v>
      </c>
    </row>
    <row r="147" spans="1:7">
      <c r="A147" s="9" t="s">
        <v>55</v>
      </c>
      <c r="B147" s="19" t="s">
        <v>127</v>
      </c>
      <c r="C147" s="6"/>
      <c r="D147" s="6"/>
      <c r="E147" s="6"/>
      <c r="F147" s="6"/>
      <c r="G147" s="6">
        <f t="shared" si="2"/>
        <v>0</v>
      </c>
    </row>
    <row r="148" spans="1:7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>
      <c r="A151" s="9"/>
      <c r="B151" s="7"/>
      <c r="C151" s="6"/>
      <c r="D151" s="6"/>
      <c r="E151" s="6"/>
      <c r="F151" s="6"/>
      <c r="G151" s="6"/>
    </row>
    <row r="152" spans="1:7">
      <c r="B152" s="14" t="s">
        <v>116</v>
      </c>
      <c r="C152" s="14">
        <f>SUM(C4:C151)</f>
        <v>247</v>
      </c>
      <c r="D152" s="14">
        <f>SUM(D4:D151)</f>
        <v>400.97</v>
      </c>
      <c r="E152" s="14">
        <f>SUM(E4:E151)</f>
        <v>1525.6999999999998</v>
      </c>
      <c r="F152" s="14">
        <f>SUM(F4:F151)</f>
        <v>1338.9949999999999</v>
      </c>
      <c r="G152" s="14">
        <f>SUM(G4:G151)</f>
        <v>18811.665000000001</v>
      </c>
    </row>
    <row r="154" spans="1:7">
      <c r="B154" s="14" t="s">
        <v>115</v>
      </c>
      <c r="C154" s="15">
        <f>SUM(G4:G151)</f>
        <v>18811.665000000001</v>
      </c>
    </row>
    <row r="156" spans="1:7">
      <c r="B156" t="s">
        <v>207</v>
      </c>
      <c r="C156" s="53">
        <f>C154-G4</f>
        <v>3512.6650000000009</v>
      </c>
    </row>
    <row r="158" spans="1:7">
      <c r="A158" s="3"/>
    </row>
    <row r="159" spans="1:7">
      <c r="A159" s="67" t="s">
        <v>103</v>
      </c>
      <c r="B159" s="68"/>
      <c r="C159" s="68"/>
      <c r="D159" s="68"/>
      <c r="E159" s="68"/>
      <c r="F159" s="68"/>
      <c r="G159" s="68"/>
    </row>
    <row r="160" spans="1:7">
      <c r="A160" s="64" t="s">
        <v>104</v>
      </c>
      <c r="B160" s="65"/>
      <c r="C160" s="65"/>
      <c r="D160" s="65"/>
      <c r="E160" s="65"/>
      <c r="F160" s="65"/>
      <c r="G160" s="66"/>
    </row>
    <row r="161" spans="1:7">
      <c r="A161" s="55" t="s">
        <v>109</v>
      </c>
      <c r="B161" s="56"/>
      <c r="C161" s="56"/>
      <c r="D161" s="56"/>
      <c r="E161" s="56"/>
      <c r="F161" s="56"/>
      <c r="G161" s="57"/>
    </row>
    <row r="162" spans="1:7">
      <c r="A162" s="55" t="s">
        <v>110</v>
      </c>
      <c r="B162" s="56"/>
      <c r="C162" s="56"/>
      <c r="D162" s="56"/>
      <c r="E162" s="56"/>
      <c r="F162" s="56"/>
      <c r="G162" s="57"/>
    </row>
    <row r="163" spans="1:7">
      <c r="A163" s="55" t="s">
        <v>124</v>
      </c>
      <c r="B163" s="56"/>
      <c r="C163" s="56"/>
      <c r="D163" s="56"/>
      <c r="E163" s="56"/>
      <c r="F163" s="56"/>
      <c r="G163" s="57"/>
    </row>
    <row r="164" spans="1:7">
      <c r="A164" s="55" t="s">
        <v>125</v>
      </c>
      <c r="B164" s="56"/>
      <c r="C164" s="56"/>
      <c r="D164" s="56"/>
      <c r="E164" s="56"/>
      <c r="F164" s="56"/>
      <c r="G164" s="57"/>
    </row>
    <row r="165" spans="1:7">
      <c r="A165" s="58" t="s">
        <v>111</v>
      </c>
      <c r="B165" s="59"/>
      <c r="C165" s="59"/>
      <c r="D165" s="59"/>
      <c r="E165" s="59"/>
      <c r="F165" s="59"/>
      <c r="G165" s="60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H148"/>
  <sheetViews>
    <sheetView topLeftCell="D77" zoomScale="85" workbookViewId="0">
      <selection activeCell="F114" sqref="F114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7" width="30" bestFit="1" customWidth="1"/>
    <col min="8" max="8" width="60.7109375" bestFit="1" customWidth="1"/>
  </cols>
  <sheetData>
    <row r="1" spans="1:8" ht="13.5" thickBot="1">
      <c r="A1" s="5" t="str">
        <f>MSRP_spreadsheet!A1</f>
        <v>Component</v>
      </c>
      <c r="B1" s="61" t="str">
        <f>MSRP_spreadsheet!C1</f>
        <v>Per Item MSRP</v>
      </c>
      <c r="C1" s="62"/>
      <c r="D1" s="62"/>
      <c r="E1" s="62"/>
      <c r="F1" s="63"/>
    </row>
    <row r="2" spans="1:8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8" ht="13.5" thickTop="1">
      <c r="A3" s="2"/>
      <c r="B3" s="2"/>
      <c r="C3" s="2"/>
      <c r="D3" s="2"/>
      <c r="E3" s="2"/>
      <c r="F3" s="2"/>
    </row>
    <row r="4" spans="1:8" s="31" customFormat="1" ht="25.5">
      <c r="A4" s="34" t="str">
        <f>MSRP_spreadsheet!A4</f>
        <v>2018 model year base sled (reflects engine choice)</v>
      </c>
      <c r="B4" s="29"/>
      <c r="C4" s="29"/>
      <c r="D4" s="29"/>
      <c r="E4" s="29"/>
      <c r="F4" s="35">
        <v>15299</v>
      </c>
      <c r="G4" s="32" t="s">
        <v>145</v>
      </c>
      <c r="H4" s="30" t="s">
        <v>153</v>
      </c>
    </row>
    <row r="5" spans="1:8">
      <c r="A5" s="2"/>
      <c r="B5" s="2"/>
      <c r="C5" s="2"/>
      <c r="D5" s="2"/>
      <c r="E5" s="2"/>
      <c r="F5" s="2"/>
    </row>
    <row r="6" spans="1:8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8">
      <c r="A7" s="2" t="str">
        <f>MSRP_spreadsheet!A7</f>
        <v>tow hitch/rack</v>
      </c>
      <c r="B7" s="2"/>
      <c r="C7" s="2"/>
      <c r="D7" s="2"/>
      <c r="E7" s="2"/>
      <c r="F7" s="2"/>
    </row>
    <row r="8" spans="1:8">
      <c r="A8" s="2" t="str">
        <f>MSRP_spreadsheet!A8</f>
        <v>12 VDC outlet</v>
      </c>
      <c r="B8" s="2"/>
      <c r="C8" s="2"/>
      <c r="D8" s="2"/>
      <c r="E8" s="2"/>
      <c r="F8" s="2"/>
    </row>
    <row r="9" spans="1:8">
      <c r="A9" s="2" t="str">
        <f>MSRP_spreadsheet!A9</f>
        <v>handle bar hooks</v>
      </c>
      <c r="B9" s="2"/>
      <c r="C9" s="2"/>
      <c r="D9" s="2"/>
      <c r="E9" s="2"/>
      <c r="F9" s="2"/>
    </row>
    <row r="10" spans="1:8">
      <c r="A10" s="2" t="str">
        <f>MSRP_spreadsheet!A10</f>
        <v>mirrors</v>
      </c>
      <c r="B10" s="2"/>
      <c r="C10" s="2"/>
      <c r="D10" s="2"/>
      <c r="E10" s="2"/>
      <c r="F10" s="2"/>
    </row>
    <row r="11" spans="1:8">
      <c r="A11" s="2" t="str">
        <f>MSRP_spreadsheet!A11</f>
        <v>tachometer</v>
      </c>
      <c r="B11" s="2"/>
      <c r="C11" s="2"/>
      <c r="D11" s="2"/>
      <c r="E11" s="2"/>
      <c r="F11" s="2"/>
    </row>
    <row r="12" spans="1:8">
      <c r="A12" s="2" t="str">
        <f>MSRP_spreadsheet!A12</f>
        <v>electric start</v>
      </c>
      <c r="B12" s="2"/>
      <c r="C12" s="2"/>
      <c r="D12" s="2"/>
      <c r="E12" s="2"/>
      <c r="F12" s="2"/>
    </row>
    <row r="13" spans="1:8">
      <c r="A13" s="2" t="str">
        <f>MSRP_spreadsheet!A13</f>
        <v>reverse</v>
      </c>
      <c r="B13" s="2"/>
      <c r="C13" s="2"/>
      <c r="D13" s="2"/>
      <c r="E13" s="2"/>
      <c r="F13" s="2"/>
    </row>
    <row r="14" spans="1:8">
      <c r="A14" s="2" t="str">
        <f>MSRP_spreadsheet!A14</f>
        <v>shocks</v>
      </c>
      <c r="B14" s="2"/>
      <c r="C14" s="2"/>
      <c r="D14" s="2"/>
      <c r="E14" s="2"/>
      <c r="F14" s="2"/>
    </row>
    <row r="15" spans="1:8">
      <c r="A15" s="2" t="str">
        <f>MSRP_spreadsheet!A15</f>
        <v>other</v>
      </c>
      <c r="B15" s="2"/>
      <c r="C15" s="2"/>
      <c r="D15" s="2"/>
      <c r="E15" s="2"/>
      <c r="F15" s="2"/>
    </row>
    <row r="16" spans="1:8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8" s="31" customFormat="1">
      <c r="A49" s="29" t="str">
        <f>MSRP_spreadsheet!A49</f>
        <v>other</v>
      </c>
      <c r="B49" s="29"/>
      <c r="C49" s="29"/>
      <c r="D49" s="29">
        <v>299</v>
      </c>
      <c r="E49" s="29"/>
      <c r="F49" s="29">
        <v>299</v>
      </c>
      <c r="G49" s="30" t="s">
        <v>146</v>
      </c>
      <c r="H49" s="31" t="s">
        <v>147</v>
      </c>
    </row>
    <row r="50" spans="1:8">
      <c r="A50" s="2"/>
      <c r="B50" s="2"/>
      <c r="C50" s="2"/>
      <c r="D50" s="2"/>
      <c r="E50" s="2"/>
      <c r="F50" s="2"/>
    </row>
    <row r="51" spans="1:8">
      <c r="A51" s="1" t="str">
        <f>MSRP_spreadsheet!A51</f>
        <v>Exhaust System</v>
      </c>
      <c r="B51" s="2"/>
      <c r="C51" s="2"/>
      <c r="D51" s="2"/>
      <c r="E51" s="2"/>
      <c r="F51" s="2"/>
    </row>
    <row r="52" spans="1:8">
      <c r="A52" s="2" t="str">
        <f>MSRP_spreadsheet!A52</f>
        <v>muffler</v>
      </c>
      <c r="B52" s="2"/>
      <c r="C52" s="2"/>
      <c r="D52" s="2"/>
      <c r="E52" s="2"/>
      <c r="F52" s="2"/>
    </row>
    <row r="53" spans="1:8" s="31" customFormat="1">
      <c r="A53" s="29" t="str">
        <f>MSRP_spreadsheet!A53</f>
        <v>pipes/tubes</v>
      </c>
      <c r="B53" s="29"/>
      <c r="C53" s="29"/>
      <c r="D53" s="29">
        <v>43.91</v>
      </c>
      <c r="E53" s="29"/>
      <c r="F53" s="29">
        <v>43.91</v>
      </c>
      <c r="G53" s="31" t="s">
        <v>170</v>
      </c>
      <c r="H53" s="31" t="s">
        <v>147</v>
      </c>
    </row>
    <row r="54" spans="1:8" s="31" customFormat="1">
      <c r="A54" s="29" t="str">
        <f>MSRP_spreadsheet!A54</f>
        <v>3-way exhaust catalyst</v>
      </c>
      <c r="B54" s="29"/>
      <c r="C54" s="29"/>
      <c r="D54" s="29">
        <v>281.17</v>
      </c>
      <c r="E54" s="29"/>
      <c r="F54" s="29">
        <v>281.17</v>
      </c>
      <c r="G54" s="31" t="s">
        <v>169</v>
      </c>
      <c r="H54" s="31" t="s">
        <v>147</v>
      </c>
    </row>
    <row r="55" spans="1:8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8">
      <c r="A56" s="2" t="str">
        <f>MSRP_spreadsheet!A56</f>
        <v>oxidation catalyst</v>
      </c>
      <c r="B56" s="2"/>
      <c r="C56" s="2"/>
      <c r="D56" s="2"/>
      <c r="E56" s="2"/>
      <c r="F56" s="2"/>
    </row>
    <row r="57" spans="1:8">
      <c r="A57" s="2" t="str">
        <f>MSRP_spreadsheet!A57</f>
        <v>secondary air pump</v>
      </c>
      <c r="B57" s="2"/>
      <c r="C57" s="2"/>
      <c r="D57" s="2"/>
      <c r="E57" s="2"/>
      <c r="F57" s="2"/>
    </row>
    <row r="58" spans="1:8">
      <c r="A58" s="2" t="str">
        <f>MSRP_spreadsheet!A58</f>
        <v>air pump plumbing</v>
      </c>
      <c r="B58" s="2"/>
      <c r="C58" s="2"/>
      <c r="D58" s="2"/>
      <c r="E58" s="2"/>
      <c r="F58" s="2"/>
    </row>
    <row r="59" spans="1:8">
      <c r="A59" s="2" t="str">
        <f>MSRP_spreadsheet!A59</f>
        <v>heat management</v>
      </c>
      <c r="B59" s="2"/>
      <c r="C59" s="2"/>
      <c r="D59" s="2"/>
      <c r="E59" s="2"/>
      <c r="F59" s="2"/>
    </row>
    <row r="60" spans="1:8" ht="13.5" customHeight="1">
      <c r="A60" s="2" t="str">
        <f>MSRP_spreadsheet!A60</f>
        <v>fabrication</v>
      </c>
      <c r="B60" s="2"/>
      <c r="C60" s="2"/>
      <c r="D60" s="2"/>
      <c r="E60" s="2"/>
      <c r="F60" s="2"/>
    </row>
    <row r="61" spans="1:8" s="31" customFormat="1">
      <c r="A61" s="29" t="str">
        <f>MSRP_spreadsheet!A61</f>
        <v>other</v>
      </c>
      <c r="B61" s="29"/>
      <c r="C61" s="29"/>
      <c r="D61" s="29">
        <v>33.99</v>
      </c>
      <c r="E61" s="29"/>
      <c r="F61" s="29">
        <v>33.99</v>
      </c>
      <c r="G61" s="31" t="s">
        <v>165</v>
      </c>
      <c r="H61" s="31" t="s">
        <v>147</v>
      </c>
    </row>
    <row r="62" spans="1:8">
      <c r="A62" s="2"/>
      <c r="B62" s="2"/>
      <c r="C62" s="2"/>
      <c r="D62" s="2"/>
      <c r="E62" s="2"/>
      <c r="F62" s="2"/>
    </row>
    <row r="63" spans="1:8">
      <c r="A63" s="1" t="str">
        <f>MSRP_spreadsheet!A63</f>
        <v>Front Suspension</v>
      </c>
      <c r="B63" s="2"/>
      <c r="C63" s="2"/>
      <c r="D63" s="2"/>
      <c r="E63" s="2"/>
      <c r="F63" s="2"/>
    </row>
    <row r="64" spans="1:8">
      <c r="A64" s="2" t="str">
        <f>MSRP_spreadsheet!A64</f>
        <v>skis</v>
      </c>
      <c r="B64" s="2"/>
      <c r="C64" s="2"/>
      <c r="D64" s="2"/>
      <c r="E64" s="2"/>
      <c r="F64" s="2"/>
    </row>
    <row r="65" spans="1:8">
      <c r="A65" s="2" t="str">
        <f>MSRP_spreadsheet!A65</f>
        <v>shocks</v>
      </c>
      <c r="B65" s="2"/>
      <c r="C65" s="2"/>
      <c r="D65" s="2"/>
      <c r="E65" s="2"/>
      <c r="F65" s="2"/>
    </row>
    <row r="66" spans="1:8">
      <c r="A66" s="2" t="str">
        <f>MSRP_spreadsheet!A66</f>
        <v>springs</v>
      </c>
      <c r="B66" s="2"/>
      <c r="C66" s="2"/>
      <c r="D66" s="2"/>
      <c r="E66" s="2"/>
      <c r="F66" s="2"/>
    </row>
    <row r="67" spans="1:8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>
      <c r="A68" s="2" t="str">
        <f>MSRP_spreadsheet!A68</f>
        <v>steering components</v>
      </c>
      <c r="B68" s="2"/>
      <c r="C68" s="2"/>
      <c r="D68" s="2"/>
      <c r="E68" s="2"/>
      <c r="F68" s="2"/>
    </row>
    <row r="69" spans="1:8">
      <c r="A69" s="2" t="str">
        <f>MSRP_spreadsheet!A69</f>
        <v>fabrication</v>
      </c>
      <c r="B69" s="2"/>
      <c r="C69" s="2"/>
      <c r="D69" s="2"/>
      <c r="E69" s="2"/>
      <c r="F69" s="2"/>
    </row>
    <row r="70" spans="1:8">
      <c r="A70" s="2" t="str">
        <f>MSRP_spreadsheet!A70</f>
        <v>other</v>
      </c>
      <c r="B70" s="2"/>
      <c r="C70" s="2"/>
      <c r="D70" s="2"/>
      <c r="E70" s="2"/>
      <c r="F70" s="2"/>
    </row>
    <row r="71" spans="1:8">
      <c r="A71" s="2"/>
      <c r="B71" s="2"/>
      <c r="C71" s="2"/>
      <c r="D71" s="2"/>
      <c r="E71" s="2"/>
      <c r="F71" s="2"/>
    </row>
    <row r="72" spans="1:8">
      <c r="A72" s="1" t="str">
        <f>MSRP_spreadsheet!A72</f>
        <v>Rear Suspension</v>
      </c>
      <c r="B72" s="2"/>
      <c r="C72" s="2"/>
      <c r="D72" s="2"/>
      <c r="E72" s="2"/>
      <c r="F72" s="2"/>
    </row>
    <row r="73" spans="1:8" s="31" customFormat="1">
      <c r="A73" s="29" t="str">
        <f>MSRP_spreadsheet!A73</f>
        <v>wheels</v>
      </c>
      <c r="B73" s="29"/>
      <c r="C73" s="29"/>
      <c r="D73" s="29"/>
      <c r="E73" s="33" t="s">
        <v>202</v>
      </c>
      <c r="F73" s="29">
        <f>(85.03*1.5)-(32.66*2)</f>
        <v>62.225000000000009</v>
      </c>
      <c r="G73" s="31" t="s">
        <v>158</v>
      </c>
      <c r="H73" s="31" t="s">
        <v>149</v>
      </c>
    </row>
    <row r="74" spans="1:8">
      <c r="A74" s="2" t="str">
        <f>MSRP_spreadsheet!A74</f>
        <v>shocks</v>
      </c>
      <c r="B74" s="2"/>
      <c r="C74" s="2"/>
      <c r="D74" s="2"/>
      <c r="E74" s="2"/>
      <c r="F74" s="2"/>
    </row>
    <row r="75" spans="1:8">
      <c r="A75" s="2" t="str">
        <f>MSRP_spreadsheet!A75</f>
        <v>springs</v>
      </c>
      <c r="B75" s="2"/>
      <c r="C75" s="2"/>
      <c r="D75" s="2"/>
      <c r="E75" s="2"/>
      <c r="F75" s="2"/>
    </row>
    <row r="76" spans="1:8" s="31" customFormat="1">
      <c r="A76" s="29" t="str">
        <f>MSRP_spreadsheet!A76</f>
        <v>hyfax/sliders</v>
      </c>
      <c r="B76" s="29"/>
      <c r="C76" s="29"/>
      <c r="D76" s="29"/>
      <c r="E76" s="33" t="s">
        <v>204</v>
      </c>
      <c r="F76" s="29">
        <f>(35.56*1.5)-(13.36*2)</f>
        <v>26.620000000000005</v>
      </c>
      <c r="G76" s="31" t="s">
        <v>148</v>
      </c>
      <c r="H76" s="31" t="s">
        <v>149</v>
      </c>
    </row>
    <row r="77" spans="1:8">
      <c r="A77" s="2" t="str">
        <f>MSRP_spreadsheet!A77</f>
        <v>mount points</v>
      </c>
      <c r="B77" s="2"/>
      <c r="C77" s="2"/>
      <c r="D77" s="2"/>
      <c r="E77" s="2"/>
      <c r="F77" s="2"/>
    </row>
    <row r="78" spans="1:8">
      <c r="A78" s="2" t="str">
        <f>MSRP_spreadsheet!A78</f>
        <v>fabrication</v>
      </c>
      <c r="B78" s="2"/>
      <c r="C78" s="2"/>
      <c r="D78" s="2"/>
      <c r="E78" s="2"/>
      <c r="F78" s="2"/>
    </row>
    <row r="79" spans="1:8">
      <c r="A79" s="2" t="str">
        <f>MSRP_spreadsheet!A79</f>
        <v>other</v>
      </c>
      <c r="B79" s="2"/>
      <c r="C79" s="2"/>
      <c r="D79" s="2"/>
      <c r="E79" s="2"/>
      <c r="F79" s="2"/>
    </row>
    <row r="80" spans="1:8">
      <c r="A80" s="2"/>
      <c r="B80" s="2"/>
      <c r="C80" s="2"/>
      <c r="D80" s="2"/>
      <c r="E80" s="2"/>
      <c r="F80" s="2"/>
    </row>
    <row r="81" spans="1:8">
      <c r="A81" s="1" t="str">
        <f>MSRP_spreadsheet!A81</f>
        <v>Drivetrain</v>
      </c>
      <c r="B81" s="2"/>
      <c r="C81" s="2"/>
      <c r="D81" s="2"/>
      <c r="E81" s="2"/>
      <c r="F81" s="2"/>
    </row>
    <row r="82" spans="1:8" s="31" customFormat="1">
      <c r="A82" s="29" t="str">
        <f>MSRP_spreadsheet!A82</f>
        <v>track</v>
      </c>
      <c r="B82" s="29"/>
      <c r="C82" s="29"/>
      <c r="D82" s="29"/>
      <c r="E82" s="29" t="s">
        <v>196</v>
      </c>
      <c r="F82" s="29">
        <f>(859*1.5)-566.98</f>
        <v>721.52</v>
      </c>
      <c r="G82" s="31" t="s">
        <v>157</v>
      </c>
      <c r="H82" s="31" t="s">
        <v>149</v>
      </c>
    </row>
    <row r="83" spans="1:8">
      <c r="A83" s="2" t="str">
        <f>MSRP_spreadsheet!A83</f>
        <v>studs</v>
      </c>
      <c r="B83" s="2"/>
      <c r="C83" s="2"/>
      <c r="D83" s="2"/>
      <c r="E83" s="2"/>
      <c r="F83" s="2"/>
    </row>
    <row r="84" spans="1:8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8" s="31" customFormat="1">
      <c r="A85" s="29" t="str">
        <f>MSRP_spreadsheet!A85</f>
        <v>jackshaft</v>
      </c>
      <c r="B85" s="29"/>
      <c r="C85" s="29"/>
      <c r="D85" s="29"/>
      <c r="E85" s="29"/>
      <c r="F85" s="29"/>
      <c r="G85" s="31" t="s">
        <v>155</v>
      </c>
      <c r="H85" s="31" t="s">
        <v>197</v>
      </c>
    </row>
    <row r="86" spans="1:8" s="31" customFormat="1">
      <c r="A86" s="29" t="str">
        <f>MSRP_spreadsheet!A86</f>
        <v>chaincase/gear box</v>
      </c>
      <c r="B86" s="29"/>
      <c r="C86" s="29" t="s">
        <v>159</v>
      </c>
      <c r="D86" s="29"/>
      <c r="E86" s="29"/>
      <c r="F86" s="29">
        <v>400.97</v>
      </c>
      <c r="G86" s="31" t="s">
        <v>160</v>
      </c>
      <c r="H86" s="31" t="s">
        <v>161</v>
      </c>
    </row>
    <row r="87" spans="1:8" s="31" customFormat="1">
      <c r="A87" s="29" t="str">
        <f>MSRP_spreadsheet!A87</f>
        <v>drive clutch</v>
      </c>
      <c r="B87" s="29"/>
      <c r="C87" s="29"/>
      <c r="D87" s="29"/>
      <c r="E87" s="29"/>
      <c r="F87" s="29"/>
      <c r="G87" s="31" t="s">
        <v>162</v>
      </c>
      <c r="H87" s="31" t="s">
        <v>197</v>
      </c>
    </row>
    <row r="88" spans="1:8">
      <c r="A88" s="2" t="str">
        <f>MSRP_spreadsheet!A88</f>
        <v>driven clutch</v>
      </c>
      <c r="B88" s="2"/>
      <c r="C88" s="2"/>
      <c r="D88" s="2"/>
      <c r="E88" s="2"/>
      <c r="F88" s="2"/>
    </row>
    <row r="89" spans="1:8">
      <c r="A89" s="2" t="str">
        <f>MSRP_spreadsheet!A89</f>
        <v>drive belt</v>
      </c>
      <c r="B89" s="2"/>
      <c r="C89" s="2"/>
      <c r="D89" s="2"/>
      <c r="E89" s="2"/>
      <c r="F89" s="2"/>
    </row>
    <row r="90" spans="1:8">
      <c r="A90" s="2" t="str">
        <f>MSRP_spreadsheet!A90</f>
        <v>cvt guarding/cover</v>
      </c>
      <c r="B90" s="2"/>
      <c r="C90" s="2"/>
      <c r="D90" s="2"/>
      <c r="E90" s="2"/>
      <c r="F90" s="2"/>
    </row>
    <row r="91" spans="1:8" s="31" customFormat="1">
      <c r="A91" s="29" t="str">
        <f>MSRP_spreadsheet!A91</f>
        <v>clutch adaptor</v>
      </c>
      <c r="B91" s="29" t="s">
        <v>173</v>
      </c>
      <c r="C91" s="29"/>
      <c r="D91" s="29"/>
      <c r="E91" s="29"/>
      <c r="F91" s="29">
        <v>180</v>
      </c>
      <c r="G91" s="31" t="s">
        <v>174</v>
      </c>
      <c r="H91" s="31" t="s">
        <v>175</v>
      </c>
    </row>
    <row r="92" spans="1:8">
      <c r="A92" s="2" t="str">
        <f>MSRP_spreadsheet!A92</f>
        <v>fabrication</v>
      </c>
      <c r="B92" s="2"/>
      <c r="C92" s="2"/>
      <c r="D92" s="2"/>
      <c r="E92" s="2"/>
      <c r="F92" s="2"/>
    </row>
    <row r="93" spans="1:8" s="31" customFormat="1">
      <c r="A93" s="29" t="str">
        <f>MSRP_spreadsheet!A93</f>
        <v>other</v>
      </c>
      <c r="B93" s="29"/>
      <c r="C93" s="29"/>
      <c r="D93" s="29">
        <v>110.66</v>
      </c>
      <c r="E93" s="29"/>
      <c r="F93" s="29">
        <v>110.66</v>
      </c>
      <c r="G93" s="31" t="s">
        <v>135</v>
      </c>
      <c r="H93" s="31" t="s">
        <v>147</v>
      </c>
    </row>
    <row r="94" spans="1:8">
      <c r="A94" s="2"/>
      <c r="B94" s="2"/>
      <c r="C94" s="2"/>
      <c r="D94" s="2"/>
      <c r="E94" s="2"/>
      <c r="F94" s="2"/>
    </row>
    <row r="95" spans="1:8">
      <c r="A95" s="1" t="str">
        <f>MSRP_spreadsheet!A95</f>
        <v>Cooling System</v>
      </c>
      <c r="B95" s="2"/>
      <c r="C95" s="2"/>
      <c r="D95" s="2"/>
      <c r="E95" s="2"/>
      <c r="F95" s="2"/>
    </row>
    <row r="96" spans="1:8">
      <c r="A96" s="2" t="str">
        <f>MSRP_spreadsheet!A96</f>
        <v>radiator</v>
      </c>
      <c r="B96" s="2"/>
      <c r="C96" s="2"/>
      <c r="D96" s="2"/>
      <c r="E96" s="2"/>
      <c r="F96" s="2"/>
    </row>
    <row r="97" spans="1:8">
      <c r="A97" s="2" t="str">
        <f>MSRP_spreadsheet!A97</f>
        <v>coolant pump</v>
      </c>
      <c r="B97" s="2"/>
      <c r="C97" s="2"/>
      <c r="D97" s="2"/>
      <c r="E97" s="2"/>
      <c r="F97" s="2"/>
    </row>
    <row r="98" spans="1:8">
      <c r="A98" s="2" t="str">
        <f>MSRP_spreadsheet!A98</f>
        <v>fan</v>
      </c>
      <c r="B98" s="2"/>
      <c r="C98" s="2"/>
      <c r="D98" s="2"/>
      <c r="E98" s="2"/>
      <c r="F98" s="2"/>
    </row>
    <row r="99" spans="1:8">
      <c r="A99" s="2" t="str">
        <f>MSRP_spreadsheet!A99</f>
        <v>heat exchanger</v>
      </c>
      <c r="B99" s="2"/>
      <c r="C99" s="2"/>
      <c r="D99" s="2"/>
      <c r="E99" s="2"/>
      <c r="F99" s="2"/>
    </row>
    <row r="100" spans="1:8">
      <c r="A100" s="2" t="str">
        <f>MSRP_spreadsheet!A100</f>
        <v>thermostat</v>
      </c>
      <c r="B100" s="2"/>
      <c r="C100" s="2"/>
      <c r="D100" s="2"/>
      <c r="E100" s="2"/>
      <c r="F100" s="2"/>
    </row>
    <row r="101" spans="1:8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>
      <c r="A102" s="2" t="str">
        <f>MSRP_spreadsheet!A102</f>
        <v>other</v>
      </c>
      <c r="B102" s="2"/>
      <c r="C102" s="2"/>
      <c r="D102" s="2"/>
      <c r="E102" s="2"/>
      <c r="F102" s="2"/>
    </row>
    <row r="103" spans="1:8">
      <c r="A103" s="2"/>
      <c r="B103" s="2"/>
      <c r="C103" s="2"/>
      <c r="D103" s="2"/>
      <c r="E103" s="2"/>
      <c r="F103" s="2"/>
    </row>
    <row r="104" spans="1:8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8" s="31" customFormat="1">
      <c r="A105" s="29" t="str">
        <f>MSRP_spreadsheet!A105</f>
        <v>skirting</v>
      </c>
      <c r="B105" s="29"/>
      <c r="C105" s="29"/>
      <c r="D105" s="29"/>
      <c r="E105" s="33">
        <v>0</v>
      </c>
      <c r="F105" s="29"/>
      <c r="G105" s="31" t="s">
        <v>150</v>
      </c>
      <c r="H105" s="31" t="s">
        <v>208</v>
      </c>
    </row>
    <row r="106" spans="1:8">
      <c r="A106" s="2" t="str">
        <f>MSRP_spreadsheet!A106</f>
        <v>hood lining</v>
      </c>
      <c r="B106" s="2"/>
      <c r="C106" s="2"/>
      <c r="D106" s="2"/>
      <c r="E106" s="2"/>
      <c r="F106" s="2"/>
    </row>
    <row r="107" spans="1:8" s="31" customFormat="1">
      <c r="A107" s="29" t="str">
        <f>MSRP_spreadsheet!A107</f>
        <v>tunnel lining</v>
      </c>
      <c r="B107" s="29"/>
      <c r="C107" s="29"/>
      <c r="D107" s="29">
        <v>7.97</v>
      </c>
      <c r="E107" s="29"/>
      <c r="F107" s="29">
        <v>7.97</v>
      </c>
      <c r="G107" s="31" t="s">
        <v>151</v>
      </c>
      <c r="H107" s="31" t="s">
        <v>147</v>
      </c>
    </row>
    <row r="108" spans="1:8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>
      <c r="A109" s="2" t="str">
        <f>MSRP_spreadsheet!A109</f>
        <v>other</v>
      </c>
      <c r="B109" s="2"/>
      <c r="C109" s="2"/>
      <c r="D109" s="2"/>
      <c r="E109" s="2"/>
      <c r="F109" s="2"/>
    </row>
    <row r="110" spans="1:8">
      <c r="A110" s="2"/>
      <c r="B110" s="2"/>
      <c r="C110" s="2"/>
      <c r="D110" s="2"/>
      <c r="E110" s="2"/>
      <c r="F110" s="2"/>
    </row>
    <row r="111" spans="1:8">
      <c r="A111" s="1" t="str">
        <f>MSRP_spreadsheet!A111</f>
        <v>Chassis</v>
      </c>
      <c r="B111" s="2"/>
      <c r="C111" s="2"/>
      <c r="D111" s="2"/>
      <c r="E111" s="2"/>
      <c r="F111" s="2"/>
    </row>
    <row r="112" spans="1:8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8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8">
      <c r="A114" s="2" t="str">
        <f>MSRP_spreadsheet!A114</f>
        <v>seat</v>
      </c>
      <c r="B114" s="2"/>
      <c r="C114" s="2"/>
      <c r="D114" s="2"/>
      <c r="E114" s="2"/>
      <c r="F114" s="2"/>
    </row>
    <row r="115" spans="1:8">
      <c r="A115" s="2" t="str">
        <f>MSRP_spreadsheet!A115</f>
        <v>hood</v>
      </c>
      <c r="B115" s="2"/>
      <c r="C115" s="2"/>
      <c r="D115" s="2"/>
      <c r="E115" s="2"/>
      <c r="F115" s="2"/>
    </row>
    <row r="116" spans="1:8">
      <c r="A116" s="2" t="str">
        <f>MSRP_spreadsheet!A116</f>
        <v>windshield</v>
      </c>
      <c r="B116" s="2"/>
      <c r="C116" s="2"/>
      <c r="D116" s="2"/>
      <c r="E116" s="2"/>
      <c r="F116" s="2"/>
    </row>
    <row r="117" spans="1:8">
      <c r="A117" s="2" t="str">
        <f>MSRP_spreadsheet!A117</f>
        <v>motor mount</v>
      </c>
      <c r="B117" s="2"/>
      <c r="C117" s="2"/>
      <c r="D117" s="2"/>
      <c r="E117" s="2"/>
      <c r="F117" s="2"/>
    </row>
    <row r="118" spans="1:8">
      <c r="A118" s="2" t="str">
        <f>MSRP_spreadsheet!A118</f>
        <v>fuel tank</v>
      </c>
      <c r="B118" s="2"/>
      <c r="C118" s="2"/>
      <c r="D118" s="2"/>
      <c r="E118" s="2"/>
      <c r="F118" s="2"/>
    </row>
    <row r="119" spans="1:8">
      <c r="A119" s="2" t="str">
        <f>MSRP_spreadsheet!A119</f>
        <v>battery box</v>
      </c>
      <c r="B119" s="2"/>
      <c r="C119" s="2"/>
      <c r="D119" s="2"/>
      <c r="E119" s="2"/>
      <c r="F119" s="2"/>
    </row>
    <row r="120" spans="1:8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8">
      <c r="A121" s="2" t="str">
        <f>MSRP_spreadsheet!A121</f>
        <v>hand guards</v>
      </c>
      <c r="B121" s="2"/>
      <c r="C121" s="2"/>
      <c r="D121" s="2"/>
      <c r="E121" s="2"/>
      <c r="F121" s="2"/>
    </row>
    <row r="122" spans="1:8">
      <c r="A122" s="2" t="str">
        <f>MSRP_spreadsheet!A122</f>
        <v>throttle</v>
      </c>
      <c r="B122" s="2"/>
      <c r="C122" s="2"/>
      <c r="D122" s="2"/>
      <c r="E122" s="2"/>
      <c r="F122" s="2"/>
    </row>
    <row r="123" spans="1:8" s="31" customFormat="1">
      <c r="A123" s="29" t="str">
        <f>MSRP_spreadsheet!A123</f>
        <v>brake system</v>
      </c>
      <c r="B123" s="29"/>
      <c r="C123" s="29"/>
      <c r="D123" s="29">
        <v>749</v>
      </c>
      <c r="E123" s="29"/>
      <c r="F123" s="29">
        <v>749</v>
      </c>
      <c r="G123" s="31" t="s">
        <v>152</v>
      </c>
      <c r="H123" s="31" t="s">
        <v>149</v>
      </c>
    </row>
    <row r="124" spans="1:8">
      <c r="A124" s="2" t="str">
        <f>MSRP_spreadsheet!A124</f>
        <v>heated grips</v>
      </c>
      <c r="B124" s="2"/>
      <c r="C124" s="2"/>
      <c r="D124" s="2"/>
      <c r="E124" s="2"/>
      <c r="F124" s="2"/>
    </row>
    <row r="125" spans="1:8">
      <c r="A125" s="2" t="str">
        <f>MSRP_spreadsheet!A125</f>
        <v>fabrication</v>
      </c>
      <c r="B125" s="2"/>
      <c r="C125" s="2"/>
      <c r="D125" s="2"/>
      <c r="E125" s="2"/>
      <c r="F125" s="2"/>
    </row>
    <row r="126" spans="1:8">
      <c r="A126" s="2" t="str">
        <f>MSRP_spreadsheet!A126</f>
        <v>other</v>
      </c>
      <c r="B126" s="2"/>
      <c r="C126" s="2"/>
      <c r="D126" s="2"/>
      <c r="E126" s="2"/>
      <c r="F126" s="2"/>
    </row>
    <row r="127" spans="1:8">
      <c r="A127" s="2"/>
      <c r="B127" s="2"/>
      <c r="C127" s="2"/>
      <c r="D127" s="2"/>
      <c r="E127" s="2"/>
      <c r="F127" s="2"/>
    </row>
    <row r="128" spans="1:8">
      <c r="A128" s="1" t="str">
        <f>MSRP_spreadsheet!A128</f>
        <v>Electrical</v>
      </c>
      <c r="B128" s="2"/>
      <c r="C128" s="2"/>
      <c r="D128" s="2"/>
      <c r="E128" s="2"/>
      <c r="F128" s="2"/>
    </row>
    <row r="129" spans="1:8" s="31" customFormat="1">
      <c r="A129" s="29" t="str">
        <f>MSRP_spreadsheet!A129</f>
        <v>battery(s)</v>
      </c>
      <c r="B129" s="29"/>
      <c r="C129" s="29"/>
      <c r="D129" s="29"/>
      <c r="E129" s="29" t="s">
        <v>206</v>
      </c>
      <c r="F129" s="29">
        <f>(409.99*1.5) -86.36</f>
        <v>528.625</v>
      </c>
      <c r="G129" s="31" t="s">
        <v>166</v>
      </c>
      <c r="H129" s="31" t="s">
        <v>149</v>
      </c>
    </row>
    <row r="130" spans="1:8">
      <c r="A130" s="2" t="str">
        <f>MSRP_spreadsheet!A130</f>
        <v>switches</v>
      </c>
      <c r="B130" s="2"/>
      <c r="C130" s="2"/>
      <c r="D130" s="2"/>
      <c r="E130" s="2"/>
      <c r="F130" s="2"/>
    </row>
    <row r="131" spans="1:8">
      <c r="A131" s="2" t="str">
        <f>MSRP_spreadsheet!A131</f>
        <v>connectors</v>
      </c>
      <c r="B131" s="2"/>
      <c r="C131" s="2"/>
      <c r="D131" s="2"/>
      <c r="E131" s="2"/>
      <c r="F131" s="2"/>
    </row>
    <row r="132" spans="1:8">
      <c r="A132" s="2" t="str">
        <f>MSRP_spreadsheet!A132</f>
        <v>fuses</v>
      </c>
      <c r="B132" s="2"/>
      <c r="C132" s="2"/>
      <c r="D132" s="2"/>
      <c r="E132" s="2"/>
      <c r="F132" s="2"/>
    </row>
    <row r="133" spans="1:8">
      <c r="A133" s="2" t="str">
        <f>MSRP_spreadsheet!A133</f>
        <v>wire/cable</v>
      </c>
      <c r="B133" s="2"/>
      <c r="C133" s="2"/>
      <c r="D133" s="2"/>
      <c r="E133" s="2"/>
      <c r="F133" s="2"/>
    </row>
    <row r="134" spans="1:8" s="31" customFormat="1">
      <c r="A134" s="29" t="str">
        <f>MSRP_spreadsheet!A134</f>
        <v>lighting</v>
      </c>
      <c r="B134" s="29"/>
      <c r="C134" s="29"/>
      <c r="D134" s="29"/>
      <c r="E134" s="29"/>
      <c r="F134" s="29"/>
      <c r="G134" s="30" t="s">
        <v>198</v>
      </c>
      <c r="H134" s="31" t="s">
        <v>197</v>
      </c>
    </row>
    <row r="135" spans="1:8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8">
      <c r="A136" s="2" t="str">
        <f>MSRP_spreadsheet!A136</f>
        <v>contactor</v>
      </c>
      <c r="B136" s="2"/>
      <c r="C136" s="2"/>
      <c r="D136" s="2"/>
      <c r="E136" s="2"/>
      <c r="F136" s="2"/>
    </row>
    <row r="137" spans="1:8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8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8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8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8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8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8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8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AD144"/>
  <sheetViews>
    <sheetView zoomScale="70" zoomScaleNormal="70" workbookViewId="0">
      <selection activeCell="U53" sqref="U53"/>
    </sheetView>
  </sheetViews>
  <sheetFormatPr defaultRowHeight="12.75"/>
  <cols>
    <col min="1" max="1" width="14.42578125" bestFit="1" customWidth="1"/>
    <col min="9" max="9" width="26" bestFit="1" customWidth="1"/>
    <col min="16" max="16" width="13.140625" bestFit="1" customWidth="1"/>
    <col min="23" max="23" width="11.140625" bestFit="1" customWidth="1"/>
  </cols>
  <sheetData>
    <row r="1" spans="1:29" ht="28.15" customHeight="1">
      <c r="A1" s="44" t="s">
        <v>179</v>
      </c>
      <c r="I1" s="44" t="s">
        <v>185</v>
      </c>
      <c r="O1" s="44" t="s">
        <v>186</v>
      </c>
      <c r="AC1" s="44" t="s">
        <v>193</v>
      </c>
    </row>
    <row r="2" spans="1:29" ht="26.25" customHeight="1">
      <c r="A2" s="43"/>
    </row>
    <row r="3" spans="1:29">
      <c r="A3" s="42" t="s">
        <v>146</v>
      </c>
      <c r="I3" s="42" t="s">
        <v>184</v>
      </c>
      <c r="O3" s="42" t="s">
        <v>187</v>
      </c>
      <c r="P3" s="42" t="s">
        <v>132</v>
      </c>
      <c r="V3" s="42" t="s">
        <v>128</v>
      </c>
      <c r="W3" s="42" t="s">
        <v>189</v>
      </c>
      <c r="X3" s="42" t="s">
        <v>203</v>
      </c>
      <c r="AC3" s="42" t="s">
        <v>194</v>
      </c>
    </row>
    <row r="12" spans="1:29">
      <c r="A12" s="42" t="s">
        <v>178</v>
      </c>
    </row>
    <row r="18" spans="1:30" ht="20.25">
      <c r="A18" s="42"/>
      <c r="I18" s="44" t="s">
        <v>182</v>
      </c>
    </row>
    <row r="20" spans="1:30">
      <c r="I20" s="42" t="s">
        <v>183</v>
      </c>
    </row>
    <row r="23" spans="1:30">
      <c r="AC23" s="42" t="s">
        <v>195</v>
      </c>
      <c r="AD23" s="48"/>
    </row>
    <row r="28" spans="1:30">
      <c r="O28" s="42" t="s">
        <v>190</v>
      </c>
      <c r="P28" s="42" t="s">
        <v>166</v>
      </c>
      <c r="Q28" s="48"/>
      <c r="V28" s="42" t="s">
        <v>128</v>
      </c>
      <c r="W28" s="42" t="s">
        <v>191</v>
      </c>
    </row>
    <row r="30" spans="1:30" ht="20.25">
      <c r="I30" s="44"/>
    </row>
    <row r="32" spans="1:30">
      <c r="I32" s="47"/>
    </row>
    <row r="42" spans="1:23">
      <c r="A42" t="s">
        <v>177</v>
      </c>
    </row>
    <row r="43" spans="1:23">
      <c r="O43" s="42" t="s">
        <v>190</v>
      </c>
      <c r="P43" s="42" t="s">
        <v>188</v>
      </c>
      <c r="V43" s="42" t="s">
        <v>128</v>
      </c>
      <c r="W43" s="42" t="s">
        <v>188</v>
      </c>
    </row>
    <row r="48" spans="1:23">
      <c r="A48" s="42" t="s">
        <v>180</v>
      </c>
    </row>
    <row r="59" spans="1:1">
      <c r="A59" s="43"/>
    </row>
    <row r="69" spans="1:23">
      <c r="A69" s="42" t="s">
        <v>181</v>
      </c>
    </row>
    <row r="70" spans="1:23">
      <c r="O70" s="47"/>
      <c r="P70" s="47"/>
      <c r="Q70" s="54"/>
      <c r="R70" s="54"/>
      <c r="S70" s="54"/>
      <c r="T70" s="54"/>
      <c r="U70" s="54"/>
      <c r="V70" s="47"/>
      <c r="W70" s="47"/>
    </row>
    <row r="71" spans="1:23">
      <c r="O71" s="22"/>
      <c r="P71" s="22"/>
      <c r="Q71" s="22"/>
      <c r="R71" s="22"/>
      <c r="S71" s="22"/>
      <c r="T71" s="22"/>
      <c r="U71" s="22"/>
      <c r="V71" s="22"/>
      <c r="W71" s="22"/>
    </row>
    <row r="72" spans="1:23">
      <c r="O72" s="22"/>
      <c r="P72" s="22"/>
      <c r="Q72" s="22"/>
      <c r="R72" s="22"/>
      <c r="S72" s="22"/>
      <c r="T72" s="22"/>
      <c r="U72" s="22"/>
      <c r="V72" s="22"/>
      <c r="W72" s="22"/>
    </row>
    <row r="75" spans="1:23">
      <c r="O75" s="25"/>
      <c r="P75" s="25"/>
      <c r="V75" s="50"/>
      <c r="W75" s="50"/>
    </row>
    <row r="82" spans="1:24">
      <c r="A82" s="42" t="s">
        <v>165</v>
      </c>
      <c r="O82" s="42" t="s">
        <v>199</v>
      </c>
      <c r="P82" s="48"/>
      <c r="V82" s="42" t="s">
        <v>128</v>
      </c>
      <c r="W82" s="42" t="s">
        <v>200</v>
      </c>
      <c r="X82" s="42" t="s">
        <v>201</v>
      </c>
    </row>
    <row r="85" spans="1:24">
      <c r="B85" s="17" t="s">
        <v>121</v>
      </c>
    </row>
    <row r="95" spans="1:24">
      <c r="A95" s="43"/>
    </row>
    <row r="102" spans="1:1">
      <c r="A102" s="43"/>
    </row>
    <row r="103" spans="1:1">
      <c r="A103" s="42" t="s">
        <v>192</v>
      </c>
    </row>
    <row r="144" spans="1:1">
      <c r="A144" s="42" t="s">
        <v>205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Robert Baratono</cp:lastModifiedBy>
  <cp:lastPrinted>2008-01-25T00:54:40Z</cp:lastPrinted>
  <dcterms:created xsi:type="dcterms:W3CDTF">2007-09-19T17:02:49Z</dcterms:created>
  <dcterms:modified xsi:type="dcterms:W3CDTF">2018-03-12T19:34:57Z</dcterms:modified>
</cp:coreProperties>
</file>