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media/image73.jpg" ContentType="image/png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C:\Users\stedlm\Desktop\"/>
    </mc:Choice>
  </mc:AlternateContent>
  <bookViews>
    <workbookView xWindow="540" yWindow="0" windowWidth="24060" windowHeight="14145"/>
  </bookViews>
  <sheets>
    <sheet name="MSRP_spreadsheet" sheetId="1" r:id="rId1"/>
    <sheet name="Supporting_Calculations" sheetId="2" r:id="rId2"/>
    <sheet name="Reciepts - Documentation" sheetId="3" r:id="rId3"/>
  </sheets>
  <definedNames>
    <definedName name="_xlnm.Print_Area" localSheetId="2">'Reciepts - Documentation'!$A$1:$AM$268</definedName>
    <definedName name="_xlnm.Print_Titles" localSheetId="0">MSRP_spreadsheet!$1:$1</definedName>
  </definedNames>
  <calcPr calcId="162913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118" i="1" l="1"/>
  <c r="A50" i="2"/>
  <c r="A19" i="2"/>
  <c r="G61" i="1"/>
  <c r="G70" i="1"/>
  <c r="G71" i="1"/>
  <c r="G7" i="1"/>
  <c r="G8" i="1"/>
  <c r="G9" i="1"/>
  <c r="G10" i="1"/>
  <c r="G11" i="1"/>
  <c r="G13" i="1"/>
  <c r="G14" i="1"/>
  <c r="G15" i="1"/>
  <c r="G16" i="1"/>
  <c r="G20" i="1"/>
  <c r="G21" i="1"/>
  <c r="G22" i="1"/>
  <c r="G23" i="1"/>
  <c r="G24" i="1"/>
  <c r="G25" i="1"/>
  <c r="G26" i="1"/>
  <c r="G27" i="1"/>
  <c r="G30" i="1"/>
  <c r="G31" i="1"/>
  <c r="G32" i="1"/>
  <c r="G33" i="1"/>
  <c r="G34" i="1"/>
  <c r="G35" i="1"/>
  <c r="G36" i="1"/>
  <c r="G37" i="1"/>
  <c r="G38" i="1"/>
  <c r="G39" i="1"/>
  <c r="G42" i="1"/>
  <c r="G43" i="1"/>
  <c r="G44" i="1"/>
  <c r="G45" i="1"/>
  <c r="G46" i="1"/>
  <c r="G47" i="1"/>
  <c r="G48" i="1"/>
  <c r="G49" i="1"/>
  <c r="G50" i="1"/>
  <c r="G53" i="1"/>
  <c r="G54" i="1"/>
  <c r="G55" i="1"/>
  <c r="G56" i="1"/>
  <c r="G57" i="1"/>
  <c r="G58" i="1"/>
  <c r="G59" i="1"/>
  <c r="G60" i="1"/>
  <c r="G62" i="1"/>
  <c r="G65" i="1"/>
  <c r="G66" i="1"/>
  <c r="G67" i="1"/>
  <c r="G68" i="1"/>
  <c r="C155" i="1"/>
  <c r="C157" i="1"/>
  <c r="F92" i="2"/>
  <c r="F100" i="2"/>
  <c r="F77" i="2"/>
  <c r="G4" i="1"/>
  <c r="G107" i="1"/>
  <c r="F107" i="2"/>
  <c r="G74" i="1"/>
  <c r="G75" i="1"/>
  <c r="G76" i="1"/>
  <c r="G78" i="1"/>
  <c r="G79" i="1"/>
  <c r="G84" i="1"/>
  <c r="G88" i="1"/>
  <c r="G89" i="1"/>
  <c r="G90" i="1"/>
  <c r="G91" i="1"/>
  <c r="G92" i="1"/>
  <c r="G93" i="1"/>
  <c r="G94" i="1"/>
  <c r="G97" i="1"/>
  <c r="G98" i="1"/>
  <c r="G99" i="1"/>
  <c r="G100" i="1"/>
  <c r="G101" i="1"/>
  <c r="G102" i="1"/>
  <c r="G103" i="1"/>
  <c r="G108" i="1"/>
  <c r="G109" i="1"/>
  <c r="G110" i="1"/>
  <c r="G113" i="1"/>
  <c r="G114" i="1"/>
  <c r="G115" i="1"/>
  <c r="G116" i="1"/>
  <c r="G117" i="1"/>
  <c r="G120" i="1"/>
  <c r="G121" i="1"/>
  <c r="G123" i="1"/>
  <c r="G125" i="1"/>
  <c r="G126" i="1"/>
  <c r="G127" i="1"/>
  <c r="G130" i="1"/>
  <c r="G131" i="1"/>
  <c r="G132" i="1"/>
  <c r="G133" i="1"/>
  <c r="G134" i="1"/>
  <c r="G135" i="1"/>
  <c r="G136" i="1"/>
  <c r="G137" i="1"/>
  <c r="G138" i="1"/>
  <c r="G139" i="1"/>
  <c r="G140" i="1"/>
  <c r="G141" i="1"/>
  <c r="G142" i="1"/>
  <c r="G143" i="1"/>
  <c r="G144" i="1"/>
  <c r="G145" i="1"/>
  <c r="G146" i="1"/>
  <c r="G147" i="1"/>
  <c r="G148" i="1"/>
  <c r="G149" i="1"/>
  <c r="G150" i="1"/>
  <c r="G151" i="1"/>
  <c r="G153" i="1"/>
  <c r="F153" i="1"/>
  <c r="E107" i="1"/>
  <c r="E153" i="1"/>
  <c r="C153" i="1"/>
  <c r="B1" i="2"/>
  <c r="C2" i="2"/>
  <c r="D2" i="2"/>
  <c r="E2" i="2"/>
  <c r="F2" i="2"/>
  <c r="B2" i="2"/>
  <c r="A1" i="2"/>
  <c r="A16" i="2"/>
  <c r="A4" i="2"/>
  <c r="A6" i="2"/>
  <c r="A7" i="2"/>
  <c r="A8" i="2"/>
  <c r="A9" i="2"/>
  <c r="A10" i="2"/>
  <c r="A13" i="2"/>
  <c r="A14" i="2"/>
  <c r="A15" i="2"/>
  <c r="A18" i="2"/>
  <c r="A20" i="2"/>
  <c r="A21" i="2"/>
  <c r="A22" i="2"/>
  <c r="A23" i="2"/>
  <c r="A24" i="2"/>
  <c r="A25" i="2"/>
  <c r="A26" i="2"/>
  <c r="A27" i="2"/>
  <c r="A29" i="2"/>
  <c r="A30" i="2"/>
  <c r="A31" i="2"/>
  <c r="A32" i="2"/>
  <c r="A33" i="2"/>
  <c r="A34" i="2"/>
  <c r="A35" i="2"/>
  <c r="A36" i="2"/>
  <c r="A37" i="2"/>
  <c r="A38" i="2"/>
  <c r="A39" i="2"/>
  <c r="A41" i="2"/>
  <c r="A42" i="2"/>
  <c r="A43" i="2"/>
  <c r="A44" i="2"/>
  <c r="A45" i="2"/>
  <c r="A46" i="2"/>
  <c r="A47" i="2"/>
  <c r="A48" i="2"/>
  <c r="A49" i="2"/>
  <c r="A52" i="2"/>
  <c r="A53" i="2"/>
  <c r="A54" i="2"/>
  <c r="A55" i="2"/>
  <c r="A56" i="2"/>
  <c r="A57" i="2"/>
  <c r="A58" i="2"/>
  <c r="A59" i="2"/>
  <c r="A60" i="2"/>
  <c r="A61" i="2"/>
  <c r="A62" i="2"/>
  <c r="A64" i="2"/>
  <c r="A65" i="2"/>
  <c r="A66" i="2"/>
  <c r="A67" i="2"/>
  <c r="A68" i="2"/>
  <c r="A69" i="2"/>
  <c r="A70" i="2"/>
  <c r="A71" i="2"/>
  <c r="A73" i="2"/>
  <c r="A74" i="2"/>
  <c r="A75" i="2"/>
  <c r="A76" i="2"/>
  <c r="A77" i="2"/>
  <c r="A78" i="2"/>
  <c r="A79" i="2"/>
  <c r="A80" i="2"/>
  <c r="A82" i="2"/>
  <c r="A83" i="2"/>
  <c r="A84" i="2"/>
  <c r="A85" i="2"/>
  <c r="A86" i="2"/>
  <c r="A87" i="2"/>
  <c r="A88" i="2"/>
  <c r="A89" i="2"/>
  <c r="A90" i="2"/>
  <c r="A91" i="2"/>
  <c r="A92" i="2"/>
  <c r="A93" i="2"/>
  <c r="A94" i="2"/>
  <c r="A96" i="2"/>
  <c r="A97" i="2"/>
  <c r="A98" i="2"/>
  <c r="A99" i="2"/>
  <c r="A100" i="2"/>
  <c r="A101" i="2"/>
  <c r="A102" i="2"/>
  <c r="A103" i="2"/>
  <c r="A105" i="2"/>
  <c r="A106" i="2"/>
  <c r="A107" i="2"/>
  <c r="A108" i="2"/>
  <c r="A109" i="2"/>
  <c r="A110" i="2"/>
  <c r="A112" i="2"/>
  <c r="A113" i="2"/>
  <c r="A114" i="2"/>
  <c r="A115" i="2"/>
  <c r="A116" i="2"/>
  <c r="A117" i="2"/>
  <c r="A118" i="2"/>
  <c r="A119" i="2"/>
  <c r="A120" i="2"/>
  <c r="A121" i="2"/>
  <c r="A122" i="2"/>
  <c r="A123" i="2"/>
  <c r="A124" i="2"/>
  <c r="A125" i="2"/>
  <c r="A126" i="2"/>
  <c r="A127" i="2"/>
  <c r="A129" i="2"/>
  <c r="A130" i="2"/>
  <c r="A131" i="2"/>
  <c r="A132" i="2"/>
  <c r="A133" i="2"/>
  <c r="A134" i="2"/>
  <c r="A135" i="2"/>
  <c r="A136" i="2"/>
  <c r="A137" i="2"/>
  <c r="A138" i="2"/>
  <c r="A139" i="2"/>
  <c r="A140" i="2"/>
  <c r="A141" i="2"/>
  <c r="A142" i="2"/>
  <c r="A143" i="2"/>
  <c r="A144" i="2"/>
  <c r="A145" i="2"/>
  <c r="A146" i="2"/>
  <c r="D153" i="1"/>
</calcChain>
</file>

<file path=xl/sharedStrings.xml><?xml version="1.0" encoding="utf-8"?>
<sst xmlns="http://schemas.openxmlformats.org/spreadsheetml/2006/main" count="399" uniqueCount="261">
  <si>
    <t>Component</t>
  </si>
  <si>
    <t>Description/Details</t>
  </si>
  <si>
    <t>Per Item MSRP</t>
  </si>
  <si>
    <t>Mfg. quote + 50%</t>
  </si>
  <si>
    <t>Whls. + 50%</t>
  </si>
  <si>
    <t>Retail cost of added component</t>
  </si>
  <si>
    <t>Retail of most expensive part +50% for substituted component</t>
  </si>
  <si>
    <t>Sled MSRP or Highest Value of modified components</t>
  </si>
  <si>
    <t>2017 model year base sled (reflects engine choice)</t>
  </si>
  <si>
    <t>2017 Arctic Cat ZR 7000 LXR</t>
  </si>
  <si>
    <t>Factory options utilized on competition sled</t>
  </si>
  <si>
    <t>tow hitch/rack</t>
  </si>
  <si>
    <t>N/A</t>
  </si>
  <si>
    <t>12 VDC outlet</t>
  </si>
  <si>
    <t>handle bar hooks</t>
  </si>
  <si>
    <t>Stock</t>
  </si>
  <si>
    <t>mirrors</t>
  </si>
  <si>
    <t>tachometer</t>
  </si>
  <si>
    <t>electric start</t>
  </si>
  <si>
    <t>reverse</t>
  </si>
  <si>
    <t>shocks</t>
  </si>
  <si>
    <t>other</t>
  </si>
  <si>
    <t>Engine/Motor</t>
  </si>
  <si>
    <t>spark-ignition/compression-ignition</t>
  </si>
  <si>
    <t>Ford EcoBoost 1.0L</t>
  </si>
  <si>
    <t>internal parts coating</t>
  </si>
  <si>
    <t>head</t>
  </si>
  <si>
    <t>cylinder</t>
  </si>
  <si>
    <t>pistons/rings/connecting rods</t>
  </si>
  <si>
    <t>electric motor</t>
  </si>
  <si>
    <t>auxiliary energy sources</t>
  </si>
  <si>
    <t>fabrication</t>
  </si>
  <si>
    <t>Air Management/Intake System</t>
  </si>
  <si>
    <t>turbocharger</t>
  </si>
  <si>
    <t>supercharger</t>
  </si>
  <si>
    <t>turbocharger/supercharger plumbing</t>
  </si>
  <si>
    <t>air box/air filter</t>
  </si>
  <si>
    <t>K&amp;N RD-0720 filter</t>
  </si>
  <si>
    <t>intercooler</t>
  </si>
  <si>
    <t>F1100</t>
  </si>
  <si>
    <t>reed valve</t>
  </si>
  <si>
    <t>rotary valve</t>
  </si>
  <si>
    <t>boost bottle</t>
  </si>
  <si>
    <t>Fuel Management</t>
  </si>
  <si>
    <t>fuel injector (PFI, SDI, DI)</t>
  </si>
  <si>
    <t>DI</t>
  </si>
  <si>
    <t>throttle body</t>
  </si>
  <si>
    <t> Stock-Motor</t>
  </si>
  <si>
    <t>carburetor</t>
  </si>
  <si>
    <t>fuel pump</t>
  </si>
  <si>
    <t>fuel pressure regulator</t>
  </si>
  <si>
    <t>fuel filter</t>
  </si>
  <si>
    <t>fuel line</t>
  </si>
  <si>
    <t>Zeitronix ECA-2 Flex Fuel</t>
  </si>
  <si>
    <t>Exhaust System</t>
  </si>
  <si>
    <t>muffler</t>
  </si>
  <si>
    <t> Ford 1.0L System </t>
  </si>
  <si>
    <t>pipes/tubes</t>
  </si>
  <si>
    <t>Tubing cost</t>
  </si>
  <si>
    <t>3-way exhaust catalyst</t>
  </si>
  <si>
    <t> Ford Catalyst System</t>
  </si>
  <si>
    <t>diesel particulate filter</t>
  </si>
  <si>
    <t>oxidation catalyst</t>
  </si>
  <si>
    <t>secondary air pump</t>
  </si>
  <si>
    <t>air pump plumbing</t>
  </si>
  <si>
    <t>heat management</t>
  </si>
  <si>
    <t>Resonator</t>
  </si>
  <si>
    <t>Front Suspension</t>
  </si>
  <si>
    <t>skis</t>
  </si>
  <si>
    <t>springs</t>
  </si>
  <si>
    <t>trailing arms/A-arms</t>
  </si>
  <si>
    <t>steering components</t>
  </si>
  <si>
    <t>Rear Suspension</t>
  </si>
  <si>
    <t>wheels</t>
  </si>
  <si>
    <t>Big Wheel Kit-Made In House</t>
  </si>
  <si>
    <t>Graphite Slides</t>
  </si>
  <si>
    <t>mount points</t>
  </si>
  <si>
    <t>Drivetrain</t>
  </si>
  <si>
    <t>track</t>
  </si>
  <si>
    <t> Camoplast Ice Attak XT-UPDATE </t>
  </si>
  <si>
    <t>studs</t>
  </si>
  <si>
    <t>driveshaft/drive sprockets</t>
  </si>
  <si>
    <t>jackshaft</t>
  </si>
  <si>
    <t> ZR8000 </t>
  </si>
  <si>
    <t>chaincase/gear box</t>
  </si>
  <si>
    <t>drive clutch</t>
  </si>
  <si>
    <t>driven clutch</t>
  </si>
  <si>
    <t>drive belt</t>
  </si>
  <si>
    <t>cvt guarding/cover</t>
  </si>
  <si>
    <t> Reasearch, Stock In Production </t>
  </si>
  <si>
    <t>clutch adaptor</t>
  </si>
  <si>
    <t>Badger Machining</t>
  </si>
  <si>
    <t>Anti-Stab Kit</t>
  </si>
  <si>
    <t>Cooling System</t>
  </si>
  <si>
    <t>radiator</t>
  </si>
  <si>
    <t>coolant pump</t>
  </si>
  <si>
    <t>fan</t>
  </si>
  <si>
    <t>heat exchanger</t>
  </si>
  <si>
    <t> ZR8000</t>
  </si>
  <si>
    <t>thermostat</t>
  </si>
  <si>
    <t>Noise/Vibration/Harshness</t>
  </si>
  <si>
    <t>skirting</t>
  </si>
  <si>
    <t>3/8" rubber mat</t>
  </si>
  <si>
    <t>hood lining</t>
  </si>
  <si>
    <t>Polytech Foam</t>
  </si>
  <si>
    <t>tunnel lining</t>
  </si>
  <si>
    <t>fiberglass packing</t>
  </si>
  <si>
    <t>Chassis</t>
  </si>
  <si>
    <t>bulkhead modification</t>
  </si>
  <si>
    <t>tunnel modification</t>
  </si>
  <si>
    <t>seat</t>
  </si>
  <si>
    <t>hood</t>
  </si>
  <si>
    <t> Modified</t>
  </si>
  <si>
    <t>windshield</t>
  </si>
  <si>
    <t>motor mount</t>
  </si>
  <si>
    <t>Inhouse Design and Built</t>
  </si>
  <si>
    <t>fuel tank</t>
  </si>
  <si>
    <t>battery box</t>
  </si>
  <si>
    <t>handlebars/hooks/risers</t>
  </si>
  <si>
    <t>hand guards</t>
  </si>
  <si>
    <t>Carbon Fiber for prototype purpose only (would be made of plastic for OEM production)</t>
  </si>
  <si>
    <t>throttle</t>
  </si>
  <si>
    <t> Stock</t>
  </si>
  <si>
    <t>brake system</t>
  </si>
  <si>
    <t>Hayes ABS Brake System</t>
  </si>
  <si>
    <t>heated grips</t>
  </si>
  <si>
    <t>Electrical</t>
  </si>
  <si>
    <t>battery(s)</t>
  </si>
  <si>
    <t>switches</t>
  </si>
  <si>
    <t>connectors</t>
  </si>
  <si>
    <t>fuses</t>
  </si>
  <si>
    <t>wire/cable</t>
  </si>
  <si>
    <t>lighting</t>
  </si>
  <si>
    <t>motor charger</t>
  </si>
  <si>
    <t>Stock-Motor</t>
  </si>
  <si>
    <t>contactor</t>
  </si>
  <si>
    <t>motor controller</t>
  </si>
  <si>
    <t> Motec-Research not for Production</t>
  </si>
  <si>
    <t>injector controller</t>
  </si>
  <si>
    <t>boost controller</t>
  </si>
  <si>
    <t>exhaust gas temperature (EGT) sensor</t>
  </si>
  <si>
    <t>general sensor(s)</t>
  </si>
  <si>
    <t>engine calibration hardware</t>
  </si>
  <si>
    <t>engine calibration software</t>
  </si>
  <si>
    <t>pulley</t>
  </si>
  <si>
    <t>belts</t>
  </si>
  <si>
    <t>Subtotals:</t>
  </si>
  <si>
    <t>Total</t>
  </si>
  <si>
    <t>Total Over Stock</t>
  </si>
  <si>
    <t>Notes:</t>
  </si>
  <si>
    <t>1. Add additional rows under appropriate heading to include non-listed components/modifications</t>
  </si>
  <si>
    <r>
      <t xml:space="preserve">2. </t>
    </r>
    <r>
      <rPr>
        <b/>
        <sz val="8"/>
        <rFont val="Arial"/>
        <family val="2"/>
      </rPr>
      <t>Component MSRP based on Manufacturing Quote + 50%:</t>
    </r>
    <r>
      <rPr>
        <sz val="8"/>
        <rFont val="Arial"/>
        <family val="2"/>
      </rPr>
      <t xml:space="preserve"> Quote for 5,000 units = $500,000, per item MSRP would equal $500,000 / 5,000 x 1.5 = $150.00/ea</t>
    </r>
  </si>
  <si>
    <r>
      <t xml:space="preserve">3. </t>
    </r>
    <r>
      <rPr>
        <b/>
        <sz val="8"/>
        <rFont val="Arial"/>
        <family val="2"/>
      </rPr>
      <t>Component MSRP based on Wholesale Price + 50%:</t>
    </r>
    <r>
      <rPr>
        <sz val="8"/>
        <rFont val="Arial"/>
        <family val="2"/>
      </rPr>
      <t xml:space="preserve"> quote for wholesale is $245, per item MSRP would equal $245 x 1.5 = $367.50</t>
    </r>
  </si>
  <si>
    <r>
      <t xml:space="preserve">4. </t>
    </r>
    <r>
      <rPr>
        <b/>
        <sz val="8"/>
        <rFont val="Arial"/>
        <family val="2"/>
      </rPr>
      <t>Component MSRP based on Retail Price for components that are added to sled.</t>
    </r>
  </si>
  <si>
    <r>
      <t xml:space="preserve">5. </t>
    </r>
    <r>
      <rPr>
        <b/>
        <sz val="8"/>
        <rFont val="Arial"/>
        <family val="2"/>
      </rPr>
      <t>For substituted components, MSRP based on (higher retail price + 50%) - mfg MSRP:</t>
    </r>
    <r>
      <rPr>
        <sz val="8"/>
        <rFont val="Arial"/>
        <family val="2"/>
      </rPr>
      <t xml:space="preserve"> Example, if mfg skis are $400 and aftermarket skis are $325, cost of substitution is ($400*1.5) - $400=$200 to reflect increased customer value.</t>
    </r>
  </si>
  <si>
    <t>6. Diesel, hybrid electric, and full electric base sled MSRP: reduce chassis cost by 40% i.e., complete base snowmobile with factory engine is $8,000, base MSRP would equal $8,000 x 0.6 = $4800</t>
  </si>
  <si>
    <t>Bare Chassis Price= 2017 Sled Price*0.6</t>
  </si>
  <si>
    <t>12699*0.6=7,619.4</t>
  </si>
  <si>
    <t>(Not replacement componet; Price=actual/no mark-up)</t>
  </si>
  <si>
    <t>ZR 9000 Intercooler</t>
  </si>
  <si>
    <t>Flex Fuel Sensor</t>
  </si>
  <si>
    <t>Ford 1.0L System</t>
  </si>
  <si>
    <t>Ford Cataylst</t>
  </si>
  <si>
    <t xml:space="preserve">Ford Resonator </t>
  </si>
  <si>
    <t>(35.56*1.5)-33.36</t>
  </si>
  <si>
    <t>Graphite Slides 2 included in calc.</t>
  </si>
  <si>
    <t>Camoplast Ice Attack XT</t>
  </si>
  <si>
    <t xml:space="preserve">ZR 8000 </t>
  </si>
  <si>
    <t>(Subituted for Stock; MSRP Value= (Most Exp. Part*1.5) - Stock Price))</t>
  </si>
  <si>
    <t>Badger Machining (Inhouse Design)</t>
  </si>
  <si>
    <t>Mfg. quote + 50% ($120 Mfg. cost) ($600,000/5,000)*1.5= $180 each unit</t>
  </si>
  <si>
    <t>(323.72*1.5)-275.08</t>
  </si>
  <si>
    <t>Rubber mud flap 24" by 24"</t>
  </si>
  <si>
    <t>(8.91*4)</t>
  </si>
  <si>
    <t>PolyTech used total 4 sq/ft  ($8.91 per sq/ft)</t>
  </si>
  <si>
    <t>Carbon Fiber used total 1/2 yard for prototype purpose only</t>
  </si>
  <si>
    <t>(Not replacement component)</t>
  </si>
  <si>
    <t>Hayes ABS Brake system</t>
  </si>
  <si>
    <t>Alternator</t>
  </si>
  <si>
    <t>flex fuel sensor</t>
  </si>
  <si>
    <t>Air filter</t>
  </si>
  <si>
    <t>Serpentine Belt</t>
  </si>
  <si>
    <t xml:space="preserve"> </t>
  </si>
  <si>
    <t>fuel tank cap</t>
  </si>
  <si>
    <t>fuel tank material costs</t>
  </si>
  <si>
    <t>skirting-material</t>
  </si>
  <si>
    <t>exhaust piping</t>
  </si>
  <si>
    <t>PolyDamp</t>
  </si>
  <si>
    <t>(859*1.5)-737.95</t>
  </si>
  <si>
    <t>(136.76*1.5)-62.28=142.86</t>
  </si>
  <si>
    <t>stock jack shaft</t>
  </si>
  <si>
    <t>ZR 8000 Jack shaft</t>
  </si>
  <si>
    <t>stock slides</t>
  </si>
  <si>
    <t>graphite slides</t>
  </si>
  <si>
    <t>clutch adapter</t>
  </si>
  <si>
    <t>(600000/5000)*1.5</t>
  </si>
  <si>
    <t>stock fuel tank</t>
  </si>
  <si>
    <t>Stock Heat exchanger</t>
  </si>
  <si>
    <t>ZR 8000 Heat Exchanger</t>
  </si>
  <si>
    <t xml:space="preserve">speedometer </t>
  </si>
  <si>
    <t>Speedhut guage</t>
  </si>
  <si>
    <t>speedometer</t>
  </si>
  <si>
    <t>stock snow flap</t>
  </si>
  <si>
    <t>(14.49*1.5)-15.92</t>
  </si>
  <si>
    <t>(314.95*1.5)-353.36</t>
  </si>
  <si>
    <t>Speedhut Guage</t>
  </si>
  <si>
    <t xml:space="preserve">stock speedometer </t>
  </si>
  <si>
    <t>C3 Belt Drive</t>
  </si>
  <si>
    <t>stock chain case</t>
  </si>
  <si>
    <t>C3 belt drive</t>
  </si>
  <si>
    <t>clutch weights</t>
  </si>
  <si>
    <t>Clutch weights</t>
  </si>
  <si>
    <t>Custom Weights</t>
  </si>
  <si>
    <t>airbox materials/calculations</t>
  </si>
  <si>
    <t>33.99+40.87</t>
  </si>
  <si>
    <t>K&amp;N filter + custom air box</t>
  </si>
  <si>
    <t>Ford EcoBoost 1.0 L</t>
  </si>
  <si>
    <t>(Component MSRP based on Wholesale Price + 50%:)</t>
  </si>
  <si>
    <t>big wheel kit</t>
  </si>
  <si>
    <t>(100.29*1.5)-50.8</t>
  </si>
  <si>
    <t>Big Wheel Kit-made in house</t>
  </si>
  <si>
    <t>stock wheels</t>
  </si>
  <si>
    <t>Belt drive components</t>
  </si>
  <si>
    <t>267.31*1.5</t>
  </si>
  <si>
    <t>Hayes Brake System</t>
  </si>
  <si>
    <t>catalyst</t>
  </si>
  <si>
    <t>anti stab kit</t>
  </si>
  <si>
    <t>Dupli-Color Undercoating</t>
  </si>
  <si>
    <t>hyfax/slides</t>
  </si>
  <si>
    <t>Modified (would be used in production version)</t>
  </si>
  <si>
    <t>ZR8000 Heat Exchanger</t>
  </si>
  <si>
    <t>Material Cost + 1 hr welding</t>
  </si>
  <si>
    <t>undercoat</t>
  </si>
  <si>
    <t>stock track</t>
  </si>
  <si>
    <t>Camso track</t>
  </si>
  <si>
    <t xml:space="preserve">1 hour welding </t>
  </si>
  <si>
    <t>(171.72*1.5 + 67)-210.44</t>
  </si>
  <si>
    <t>1 hr welding</t>
  </si>
  <si>
    <t>welding quote</t>
  </si>
  <si>
    <t>x-brace/mount materials</t>
  </si>
  <si>
    <t>engine mounts material</t>
  </si>
  <si>
    <t>engine mount calculations</t>
  </si>
  <si>
    <t>x-brace calculations</t>
  </si>
  <si>
    <t>Engine mount material + 1 hr welding</t>
  </si>
  <si>
    <t>stock steering total= $446.76</t>
  </si>
  <si>
    <t>custom steering &amp; x-brace components</t>
  </si>
  <si>
    <t>Mercury Helm Steering + Mcmaster Steering parts</t>
  </si>
  <si>
    <t>((146.89+612)*1.5)-446.76</t>
  </si>
  <si>
    <t>(7.88+5.00) + 67</t>
  </si>
  <si>
    <t>Mercury Marine Halm Steering + Mcmaster parts</t>
  </si>
  <si>
    <t>(63.06+42.80)</t>
  </si>
  <si>
    <t>Custom Steering &amp; X-brace Components</t>
  </si>
  <si>
    <t>steering materials calculations = 42.8</t>
  </si>
  <si>
    <t>steering helm</t>
  </si>
  <si>
    <t>steering materials</t>
  </si>
  <si>
    <t>steering parts</t>
  </si>
  <si>
    <t>2086.75*1.5</t>
  </si>
  <si>
    <t>2 hours welding + 2 hrs machining</t>
  </si>
  <si>
    <t>(67*2)+(55*2)</t>
  </si>
  <si>
    <t>Welding  &amp; Machining Cost</t>
  </si>
  <si>
    <t>Machining cost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</si>
</sst>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6" formatCode="&quot;$&quot;#,##0_);[Red]\(&quot;$&quot;#,##0\)"/>
    <numFmt numFmtId="8" formatCode="&quot;$&quot;#,##0.00_);[Red]\(&quot;$&quot;#,##0.00\)"/>
    <numFmt numFmtId="44" formatCode="_(&quot;$&quot;* #,##0.00_);_(&quot;$&quot;* \(#,##0.00\);_(&quot;$&quot;* &quot;-&quot;??_);_(@_)"/>
  </numFmts>
  <fonts count="10">
    <font>
      <sz val="10"/>
      <name val="Arial"/>
    </font>
    <font>
      <sz val="10"/>
      <name val="Arial"/>
      <family val="2"/>
    </font>
    <font>
      <b/>
      <sz val="10"/>
      <name val="Arial"/>
      <family val="2"/>
    </font>
    <font>
      <sz val="8"/>
      <name val="Arial"/>
      <family val="2"/>
    </font>
    <font>
      <b/>
      <i/>
      <sz val="10"/>
      <name val="Arial"/>
      <family val="2"/>
    </font>
    <font>
      <b/>
      <sz val="8"/>
      <name val="Arial"/>
      <family val="2"/>
    </font>
    <font>
      <sz val="10"/>
      <name val="ArialMT"/>
    </font>
    <font>
      <sz val="10"/>
      <color rgb="FFFF0000"/>
      <name val="Arial"/>
      <family val="2"/>
    </font>
    <font>
      <sz val="10"/>
      <name val="Arial"/>
      <family val="2"/>
    </font>
    <font>
      <i/>
      <sz val="10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6600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/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</borders>
  <cellStyleXfs count="2">
    <xf numFmtId="0" fontId="0" fillId="0" borderId="0"/>
    <xf numFmtId="44" fontId="8" fillId="0" borderId="0" applyFont="0" applyFill="0" applyBorder="0" applyAlignment="0" applyProtection="0"/>
  </cellStyleXfs>
  <cellXfs count="96">
    <xf numFmtId="0" fontId="0" fillId="0" borderId="0" xfId="0"/>
    <xf numFmtId="0" fontId="2" fillId="0" borderId="1" xfId="0" applyFont="1" applyBorder="1"/>
    <xf numFmtId="0" fontId="0" fillId="0" borderId="1" xfId="0" applyBorder="1"/>
    <xf numFmtId="0" fontId="4" fillId="0" borderId="0" xfId="0" applyFont="1" applyAlignment="1">
      <alignment horizontal="center"/>
    </xf>
    <xf numFmtId="0" fontId="2" fillId="2" borderId="3" xfId="0" applyFont="1" applyFill="1" applyBorder="1" applyAlignment="1">
      <alignment horizontal="center"/>
    </xf>
    <xf numFmtId="0" fontId="6" fillId="0" borderId="0" xfId="0" applyFont="1"/>
    <xf numFmtId="0" fontId="2" fillId="0" borderId="3" xfId="0" applyFont="1" applyFill="1" applyBorder="1" applyAlignment="1">
      <alignment horizontal="center"/>
    </xf>
    <xf numFmtId="0" fontId="1" fillId="0" borderId="0" xfId="0" applyFont="1"/>
    <xf numFmtId="0" fontId="7" fillId="0" borderId="0" xfId="0" applyFont="1"/>
    <xf numFmtId="0" fontId="2" fillId="3" borderId="1" xfId="0" applyFont="1" applyFill="1" applyBorder="1"/>
    <xf numFmtId="0" fontId="0" fillId="5" borderId="1" xfId="0" applyFill="1" applyBorder="1"/>
    <xf numFmtId="0" fontId="2" fillId="6" borderId="1" xfId="0" applyFont="1" applyFill="1" applyBorder="1"/>
    <xf numFmtId="0" fontId="0" fillId="6" borderId="1" xfId="0" applyFill="1" applyBorder="1"/>
    <xf numFmtId="0" fontId="1" fillId="6" borderId="1" xfId="0" applyFont="1" applyFill="1" applyBorder="1"/>
    <xf numFmtId="3" fontId="1" fillId="6" borderId="1" xfId="0" applyNumberFormat="1" applyFont="1" applyFill="1" applyBorder="1"/>
    <xf numFmtId="0" fontId="0" fillId="5" borderId="0" xfId="0" applyFill="1"/>
    <xf numFmtId="0" fontId="0" fillId="3" borderId="0" xfId="0" applyFill="1"/>
    <xf numFmtId="0" fontId="1" fillId="6" borderId="0" xfId="0" applyFont="1" applyFill="1"/>
    <xf numFmtId="0" fontId="0" fillId="6" borderId="0" xfId="0" applyFill="1"/>
    <xf numFmtId="0" fontId="0" fillId="6" borderId="15" xfId="0" applyFill="1" applyBorder="1"/>
    <xf numFmtId="44" fontId="2" fillId="2" borderId="3" xfId="1" applyFont="1" applyFill="1" applyBorder="1" applyAlignment="1">
      <alignment horizontal="center"/>
    </xf>
    <xf numFmtId="44" fontId="0" fillId="0" borderId="0" xfId="1" applyFont="1"/>
    <xf numFmtId="44" fontId="0" fillId="0" borderId="2" xfId="1" applyFont="1" applyBorder="1"/>
    <xf numFmtId="44" fontId="0" fillId="5" borderId="1" xfId="1" applyFont="1" applyFill="1" applyBorder="1"/>
    <xf numFmtId="44" fontId="2" fillId="6" borderId="1" xfId="1" applyFont="1" applyFill="1" applyBorder="1"/>
    <xf numFmtId="44" fontId="0" fillId="5" borderId="1" xfId="1" applyFont="1" applyFill="1" applyBorder="1" applyAlignment="1">
      <alignment vertical="center"/>
    </xf>
    <xf numFmtId="44" fontId="2" fillId="0" borderId="1" xfId="1" applyFont="1" applyBorder="1" applyAlignment="1">
      <alignment vertical="center"/>
    </xf>
    <xf numFmtId="44" fontId="0" fillId="0" borderId="1" xfId="1" applyFont="1" applyBorder="1" applyAlignment="1">
      <alignment vertical="center"/>
    </xf>
    <xf numFmtId="44" fontId="0" fillId="6" borderId="1" xfId="1" applyFont="1" applyFill="1" applyBorder="1" applyAlignment="1">
      <alignment vertical="center"/>
    </xf>
    <xf numFmtId="44" fontId="0" fillId="6" borderId="1" xfId="1" applyFont="1" applyFill="1" applyBorder="1" applyAlignment="1">
      <alignment horizontal="center" vertical="center" wrapText="1"/>
    </xf>
    <xf numFmtId="44" fontId="2" fillId="3" borderId="1" xfId="1" applyFont="1" applyFill="1" applyBorder="1" applyAlignment="1">
      <alignment vertical="center"/>
    </xf>
    <xf numFmtId="44" fontId="1" fillId="6" borderId="1" xfId="1" applyFont="1" applyFill="1" applyBorder="1" applyAlignment="1">
      <alignment horizontal="center" vertical="center"/>
    </xf>
    <xf numFmtId="44" fontId="9" fillId="6" borderId="1" xfId="1" applyFont="1" applyFill="1" applyBorder="1" applyAlignment="1">
      <alignment horizontal="center" vertical="center"/>
    </xf>
    <xf numFmtId="44" fontId="0" fillId="0" borderId="1" xfId="1" applyFont="1" applyFill="1" applyBorder="1" applyAlignment="1">
      <alignment vertical="center"/>
    </xf>
    <xf numFmtId="0" fontId="0" fillId="0" borderId="0" xfId="0" applyAlignment="1">
      <alignment horizontal="center"/>
    </xf>
    <xf numFmtId="44" fontId="2" fillId="0" borderId="0" xfId="1" applyFont="1"/>
    <xf numFmtId="44" fontId="2" fillId="6" borderId="0" xfId="1" applyFont="1" applyFill="1" applyAlignment="1">
      <alignment horizontal="center"/>
    </xf>
    <xf numFmtId="44" fontId="2" fillId="6" borderId="1" xfId="1" applyFont="1" applyFill="1" applyBorder="1" applyAlignment="1">
      <alignment horizontal="center"/>
    </xf>
    <xf numFmtId="44" fontId="0" fillId="3" borderId="0" xfId="1" applyFont="1" applyFill="1"/>
    <xf numFmtId="0" fontId="2" fillId="6" borderId="0" xfId="0" applyFont="1" applyFill="1" applyAlignment="1">
      <alignment horizontal="center"/>
    </xf>
    <xf numFmtId="44" fontId="2" fillId="6" borderId="0" xfId="1" applyFont="1" applyFill="1"/>
    <xf numFmtId="44" fontId="1" fillId="0" borderId="1" xfId="1" applyFont="1" applyBorder="1" applyAlignment="1">
      <alignment horizontal="center" vertical="center" wrapText="1"/>
    </xf>
    <xf numFmtId="44" fontId="1" fillId="6" borderId="1" xfId="1" applyFont="1" applyFill="1" applyBorder="1" applyAlignment="1">
      <alignment horizontal="center" vertical="center" wrapText="1"/>
    </xf>
    <xf numFmtId="44" fontId="1" fillId="4" borderId="1" xfId="1" applyFont="1" applyFill="1" applyBorder="1" applyAlignment="1">
      <alignment horizontal="center" vertical="center" wrapText="1"/>
    </xf>
    <xf numFmtId="44" fontId="1" fillId="0" borderId="2" xfId="1" applyFont="1" applyFill="1" applyBorder="1" applyAlignment="1">
      <alignment horizontal="center" wrapText="1"/>
    </xf>
    <xf numFmtId="44" fontId="1" fillId="5" borderId="1" xfId="1" applyFont="1" applyFill="1" applyBorder="1" applyAlignment="1">
      <alignment horizontal="center" vertical="center"/>
    </xf>
    <xf numFmtId="44" fontId="1" fillId="5" borderId="1" xfId="1" applyFont="1" applyFill="1" applyBorder="1" applyAlignment="1">
      <alignment horizontal="center" vertical="center" wrapText="1"/>
    </xf>
    <xf numFmtId="44" fontId="1" fillId="0" borderId="1" xfId="1" applyFont="1" applyBorder="1" applyAlignment="1">
      <alignment horizontal="center" vertical="center"/>
    </xf>
    <xf numFmtId="44" fontId="1" fillId="0" borderId="1" xfId="1" applyFont="1" applyBorder="1" applyAlignment="1">
      <alignment vertical="center"/>
    </xf>
    <xf numFmtId="44" fontId="1" fillId="5" borderId="1" xfId="1" applyFont="1" applyFill="1" applyBorder="1" applyAlignment="1">
      <alignment vertical="center"/>
    </xf>
    <xf numFmtId="44" fontId="1" fillId="4" borderId="1" xfId="1" applyFont="1" applyFill="1" applyBorder="1" applyAlignment="1">
      <alignment vertical="center"/>
    </xf>
    <xf numFmtId="0" fontId="1" fillId="0" borderId="2" xfId="0" applyFont="1" applyFill="1" applyBorder="1" applyAlignment="1">
      <alignment horizontal="center" wrapText="1"/>
    </xf>
    <xf numFmtId="0" fontId="0" fillId="0" borderId="0" xfId="0" applyFill="1"/>
    <xf numFmtId="44" fontId="0" fillId="6" borderId="0" xfId="1" applyFont="1" applyFill="1"/>
    <xf numFmtId="44" fontId="1" fillId="0" borderId="1" xfId="1" applyFont="1" applyFill="1" applyBorder="1" applyAlignment="1">
      <alignment horizontal="center" vertical="center" wrapText="1"/>
    </xf>
    <xf numFmtId="44" fontId="1" fillId="0" borderId="1" xfId="1" applyFont="1" applyFill="1" applyBorder="1" applyAlignment="1">
      <alignment horizontal="center" vertical="center"/>
    </xf>
    <xf numFmtId="44" fontId="0" fillId="0" borderId="0" xfId="1" applyFont="1" applyFill="1"/>
    <xf numFmtId="44" fontId="0" fillId="6" borderId="1" xfId="1" applyFont="1" applyFill="1" applyBorder="1" applyAlignment="1">
      <alignment horizontal="left" vertical="center"/>
    </xf>
    <xf numFmtId="6" fontId="1" fillId="6" borderId="1" xfId="1" applyNumberFormat="1" applyFont="1" applyFill="1" applyBorder="1" applyAlignment="1">
      <alignment horizontal="center" vertical="center"/>
    </xf>
    <xf numFmtId="0" fontId="0" fillId="0" borderId="1" xfId="0" applyFill="1" applyBorder="1"/>
    <xf numFmtId="0" fontId="0" fillId="0" borderId="15" xfId="0" applyFill="1" applyBorder="1"/>
    <xf numFmtId="0" fontId="1" fillId="0" borderId="1" xfId="0" applyFont="1" applyFill="1" applyBorder="1"/>
    <xf numFmtId="44" fontId="1" fillId="0" borderId="1" xfId="1" applyFont="1" applyFill="1" applyBorder="1" applyAlignment="1">
      <alignment vertical="center"/>
    </xf>
    <xf numFmtId="44" fontId="0" fillId="5" borderId="1" xfId="1" applyFont="1" applyFill="1" applyBorder="1" applyAlignment="1">
      <alignment horizontal="left" vertical="center"/>
    </xf>
    <xf numFmtId="44" fontId="1" fillId="0" borderId="15" xfId="1" applyFont="1" applyFill="1" applyBorder="1" applyAlignment="1">
      <alignment horizontal="center" vertical="center" wrapText="1"/>
    </xf>
    <xf numFmtId="8" fontId="1" fillId="0" borderId="1" xfId="1" applyNumberFormat="1" applyFont="1" applyFill="1" applyBorder="1" applyAlignment="1">
      <alignment horizontal="center" vertical="center"/>
    </xf>
    <xf numFmtId="44" fontId="1" fillId="6" borderId="1" xfId="1" applyFont="1" applyFill="1" applyBorder="1" applyAlignment="1">
      <alignment vertical="center"/>
    </xf>
    <xf numFmtId="8" fontId="1" fillId="6" borderId="1" xfId="1" applyNumberFormat="1" applyFont="1" applyFill="1" applyBorder="1" applyAlignment="1">
      <alignment horizontal="center" vertical="center"/>
    </xf>
    <xf numFmtId="44" fontId="0" fillId="0" borderId="1" xfId="1" applyFont="1" applyFill="1" applyBorder="1" applyAlignment="1">
      <alignment horizontal="center" vertical="center" wrapText="1"/>
    </xf>
    <xf numFmtId="6" fontId="0" fillId="6" borderId="1" xfId="0" applyNumberFormat="1" applyFill="1" applyBorder="1"/>
    <xf numFmtId="0" fontId="1" fillId="0" borderId="1" xfId="0" applyFont="1" applyBorder="1"/>
    <xf numFmtId="44" fontId="0" fillId="3" borderId="1" xfId="1" applyFont="1" applyFill="1" applyBorder="1" applyAlignment="1">
      <alignment vertical="center"/>
    </xf>
    <xf numFmtId="44" fontId="1" fillId="3" borderId="1" xfId="1" applyFont="1" applyFill="1" applyBorder="1" applyAlignment="1">
      <alignment horizontal="center" vertical="center" wrapText="1"/>
    </xf>
    <xf numFmtId="44" fontId="1" fillId="3" borderId="1" xfId="1" applyFont="1" applyFill="1" applyBorder="1" applyAlignment="1">
      <alignment horizontal="center" vertical="center"/>
    </xf>
    <xf numFmtId="0" fontId="1" fillId="3" borderId="1" xfId="0" applyFont="1" applyFill="1" applyBorder="1"/>
    <xf numFmtId="44" fontId="1" fillId="0" borderId="0" xfId="1" applyFont="1" applyFill="1"/>
    <xf numFmtId="0" fontId="1" fillId="0" borderId="0" xfId="0" applyFont="1" applyFill="1"/>
    <xf numFmtId="44" fontId="0" fillId="6" borderId="1" xfId="0" applyNumberFormat="1" applyFill="1" applyBorder="1"/>
    <xf numFmtId="8" fontId="1" fillId="6" borderId="1" xfId="0" applyNumberFormat="1" applyFont="1" applyFill="1" applyBorder="1"/>
    <xf numFmtId="8" fontId="0" fillId="6" borderId="1" xfId="0" applyNumberFormat="1" applyFill="1" applyBorder="1"/>
    <xf numFmtId="0" fontId="3" fillId="0" borderId="4" xfId="0" applyFont="1" applyBorder="1" applyAlignment="1"/>
    <xf numFmtId="0" fontId="3" fillId="0" borderId="0" xfId="0" applyFont="1" applyBorder="1" applyAlignment="1"/>
    <xf numFmtId="0" fontId="3" fillId="0" borderId="5" xfId="0" applyFont="1" applyBorder="1" applyAlignment="1"/>
    <xf numFmtId="0" fontId="3" fillId="0" borderId="6" xfId="0" applyFont="1" applyBorder="1" applyAlignment="1"/>
    <xf numFmtId="0" fontId="3" fillId="0" borderId="7" xfId="0" applyFont="1" applyBorder="1" applyAlignment="1"/>
    <xf numFmtId="0" fontId="3" fillId="0" borderId="8" xfId="0" applyFont="1" applyBorder="1" applyAlignment="1"/>
    <xf numFmtId="44" fontId="2" fillId="2" borderId="9" xfId="1" applyFont="1" applyFill="1" applyBorder="1" applyAlignment="1">
      <alignment horizontal="center"/>
    </xf>
    <xf numFmtId="44" fontId="2" fillId="2" borderId="10" xfId="1" applyFont="1" applyFill="1" applyBorder="1" applyAlignment="1">
      <alignment horizontal="center"/>
    </xf>
    <xf numFmtId="44" fontId="2" fillId="2" borderId="11" xfId="1" applyFont="1" applyFill="1" applyBorder="1" applyAlignment="1">
      <alignment horizontal="center"/>
    </xf>
    <xf numFmtId="0" fontId="3" fillId="0" borderId="12" xfId="0" applyFont="1" applyBorder="1" applyAlignment="1"/>
    <xf numFmtId="0" fontId="3" fillId="0" borderId="13" xfId="0" applyFont="1" applyBorder="1" applyAlignment="1"/>
    <xf numFmtId="0" fontId="3" fillId="0" borderId="14" xfId="0" applyFont="1" applyBorder="1" applyAlignment="1"/>
    <xf numFmtId="0" fontId="4" fillId="0" borderId="7" xfId="0" applyFont="1" applyBorder="1" applyAlignment="1">
      <alignment horizontal="center"/>
    </xf>
    <xf numFmtId="0" fontId="2" fillId="2" borderId="9" xfId="0" applyFont="1" applyFill="1" applyBorder="1" applyAlignment="1">
      <alignment horizontal="center"/>
    </xf>
    <xf numFmtId="0" fontId="2" fillId="2" borderId="10" xfId="0" applyFont="1" applyFill="1" applyBorder="1" applyAlignment="1">
      <alignment horizontal="center"/>
    </xf>
    <xf numFmtId="0" fontId="2" fillId="2" borderId="11" xfId="0" applyFont="1" applyFill="1" applyBorder="1" applyAlignment="1">
      <alignment horizontal="center"/>
    </xf>
  </cellXfs>
  <cellStyles count="2">
    <cellStyle name="Currency" xfId="1" builtinId="4"/>
    <cellStyle name="Normal" xfId="0" builtinId="0"/>
  </cellStyles>
  <dxfs count="0"/>
  <tableStyles count="0" defaultTableStyle="TableStyleMedium9" defaultPivotStyle="PivotStyleLight16"/>
  <colors>
    <mruColors>
      <color rgb="FFFF6600"/>
      <color rgb="FFFF9900"/>
      <color rgb="FFFF668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7.png"/><Relationship Id="rId71" Type="http://schemas.openxmlformats.org/officeDocument/2006/relationships/image" Target="../media/image71.JP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JP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G"/><Relationship Id="rId73" Type="http://schemas.openxmlformats.org/officeDocument/2006/relationships/image" Target="../media/image73.jp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jp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1" Type="http://schemas.openxmlformats.org/officeDocument/2006/relationships/image" Target="../media/image1.png"/><Relationship Id="rId6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145126</xdr:colOff>
      <xdr:row>157</xdr:row>
      <xdr:rowOff>51900</xdr:rowOff>
    </xdr:from>
    <xdr:to>
      <xdr:col>26</xdr:col>
      <xdr:colOff>560829</xdr:colOff>
      <xdr:row>160</xdr:row>
      <xdr:rowOff>98596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200-00000E000000}"/>
            </a:ext>
            <a:ext uri="{147F2762-F138-4A5C-976F-8EAC2B608ADB}">
              <a16:predDERef xmlns:a16="http://schemas.microsoft.com/office/drawing/2014/main" pre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448251" y="25154244"/>
          <a:ext cx="4791251" cy="522946"/>
        </a:xfrm>
        <a:prstGeom prst="rect">
          <a:avLst/>
        </a:prstGeom>
      </xdr:spPr>
    </xdr:pic>
    <xdr:clientData/>
  </xdr:twoCellAnchor>
  <xdr:twoCellAnchor editAs="oneCell">
    <xdr:from>
      <xdr:col>0</xdr:col>
      <xdr:colOff>217091</xdr:colOff>
      <xdr:row>103</xdr:row>
      <xdr:rowOff>114695</xdr:rowOff>
    </xdr:from>
    <xdr:to>
      <xdr:col>9</xdr:col>
      <xdr:colOff>400050</xdr:colOff>
      <xdr:row>119</xdr:row>
      <xdr:rowOff>128458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7091" y="16964421"/>
          <a:ext cx="5840809" cy="2604563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226219</xdr:colOff>
      <xdr:row>180</xdr:row>
      <xdr:rowOff>117871</xdr:rowOff>
    </xdr:from>
    <xdr:to>
      <xdr:col>7</xdr:col>
      <xdr:colOff>402348</xdr:colOff>
      <xdr:row>185</xdr:row>
      <xdr:rowOff>148253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6219" y="29222700"/>
          <a:ext cx="4551677" cy="834053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155</xdr:row>
      <xdr:rowOff>95160</xdr:rowOff>
    </xdr:from>
    <xdr:to>
      <xdr:col>6</xdr:col>
      <xdr:colOff>190500</xdr:colOff>
      <xdr:row>165</xdr:row>
      <xdr:rowOff>41370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051" y="25364986"/>
          <a:ext cx="3943349" cy="1565460"/>
        </a:xfrm>
        <a:prstGeom prst="rect">
          <a:avLst/>
        </a:prstGeom>
      </xdr:spPr>
    </xdr:pic>
    <xdr:clientData/>
  </xdr:twoCellAnchor>
  <xdr:twoCellAnchor editAs="oneCell">
    <xdr:from>
      <xdr:col>3</xdr:col>
      <xdr:colOff>226617</xdr:colOff>
      <xdr:row>119</xdr:row>
      <xdr:rowOff>91282</xdr:rowOff>
    </xdr:from>
    <xdr:to>
      <xdr:col>3</xdr:col>
      <xdr:colOff>410196</xdr:colOff>
      <xdr:row>123</xdr:row>
      <xdr:rowOff>57150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12567" y="19531808"/>
          <a:ext cx="183579" cy="613568"/>
        </a:xfrm>
        <a:prstGeom prst="rect">
          <a:avLst/>
        </a:prstGeom>
      </xdr:spPr>
    </xdr:pic>
    <xdr:clientData/>
  </xdr:twoCellAnchor>
  <xdr:twoCellAnchor editAs="oneCell">
    <xdr:from>
      <xdr:col>5</xdr:col>
      <xdr:colOff>409410</xdr:colOff>
      <xdr:row>120</xdr:row>
      <xdr:rowOff>83533</xdr:rowOff>
    </xdr:from>
    <xdr:to>
      <xdr:col>6</xdr:col>
      <xdr:colOff>82221</xdr:colOff>
      <xdr:row>125</xdr:row>
      <xdr:rowOff>326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16200000">
          <a:off x="3337090" y="19514539"/>
          <a:ext cx="710543" cy="299454"/>
        </a:xfrm>
        <a:prstGeom prst="rect">
          <a:avLst/>
        </a:prstGeom>
      </xdr:spPr>
    </xdr:pic>
    <xdr:clientData/>
  </xdr:twoCellAnchor>
  <xdr:twoCellAnchor editAs="oneCell">
    <xdr:from>
      <xdr:col>7</xdr:col>
      <xdr:colOff>429819</xdr:colOff>
      <xdr:row>182</xdr:row>
      <xdr:rowOff>31351</xdr:rowOff>
    </xdr:from>
    <xdr:to>
      <xdr:col>9</xdr:col>
      <xdr:colOff>223403</xdr:colOff>
      <xdr:row>184</xdr:row>
      <xdr:rowOff>7143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10800000">
          <a:off x="4805367" y="29457649"/>
          <a:ext cx="1043740" cy="297260"/>
        </a:xfrm>
        <a:prstGeom prst="rect">
          <a:avLst/>
        </a:prstGeom>
      </xdr:spPr>
    </xdr:pic>
    <xdr:clientData/>
  </xdr:twoCellAnchor>
  <xdr:twoCellAnchor editAs="oneCell">
    <xdr:from>
      <xdr:col>6</xdr:col>
      <xdr:colOff>107390</xdr:colOff>
      <xdr:row>158</xdr:row>
      <xdr:rowOff>17045</xdr:rowOff>
    </xdr:from>
    <xdr:to>
      <xdr:col>8</xdr:col>
      <xdr:colOff>219075</xdr:colOff>
      <xdr:row>161</xdr:row>
      <xdr:rowOff>37326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879290" y="25772645"/>
          <a:ext cx="1368985" cy="506057"/>
        </a:xfrm>
        <a:prstGeom prst="rect">
          <a:avLst/>
        </a:prstGeom>
      </xdr:spPr>
    </xdr:pic>
    <xdr:clientData/>
  </xdr:twoCellAnchor>
  <xdr:twoCellAnchor editAs="oneCell">
    <xdr:from>
      <xdr:col>2</xdr:col>
      <xdr:colOff>175571</xdr:colOff>
      <xdr:row>45</xdr:row>
      <xdr:rowOff>13894</xdr:rowOff>
    </xdr:from>
    <xdr:to>
      <xdr:col>2</xdr:col>
      <xdr:colOff>546017</xdr:colOff>
      <xdr:row>48</xdr:row>
      <xdr:rowOff>48694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16200000" flipV="1">
          <a:off x="1348281" y="7547034"/>
          <a:ext cx="520575" cy="370446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130969</xdr:colOff>
      <xdr:row>11</xdr:row>
      <xdr:rowOff>101203</xdr:rowOff>
    </xdr:from>
    <xdr:to>
      <xdr:col>1</xdr:col>
      <xdr:colOff>434993</xdr:colOff>
      <xdr:row>14</xdr:row>
      <xdr:rowOff>2380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200-000044000000}"/>
            </a:ext>
            <a:ext uri="{147F2762-F138-4A5C-976F-8EAC2B608ADB}">
              <a16:predDERef xmlns:a16="http://schemas.microsoft.com/office/drawing/2014/main" pre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10800000">
          <a:off x="130969" y="2053828"/>
          <a:ext cx="885049" cy="386952"/>
        </a:xfrm>
        <a:prstGeom prst="rect">
          <a:avLst/>
        </a:prstGeom>
      </xdr:spPr>
    </xdr:pic>
    <xdr:clientData/>
  </xdr:twoCellAnchor>
  <xdr:twoCellAnchor editAs="oneCell">
    <xdr:from>
      <xdr:col>30</xdr:col>
      <xdr:colOff>190501</xdr:colOff>
      <xdr:row>0</xdr:row>
      <xdr:rowOff>85727</xdr:rowOff>
    </xdr:from>
    <xdr:to>
      <xdr:col>38</xdr:col>
      <xdr:colOff>465665</xdr:colOff>
      <xdr:row>13</xdr:row>
      <xdr:rowOff>114299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38D7824-193C-47AB-90D3-CE4140D67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478627" y="85727"/>
          <a:ext cx="5304364" cy="2305048"/>
        </a:xfrm>
        <a:prstGeom prst="rect">
          <a:avLst/>
        </a:prstGeom>
      </xdr:spPr>
    </xdr:pic>
    <xdr:clientData/>
  </xdr:twoCellAnchor>
  <xdr:twoCellAnchor editAs="oneCell">
    <xdr:from>
      <xdr:col>29</xdr:col>
      <xdr:colOff>0</xdr:colOff>
      <xdr:row>10</xdr:row>
      <xdr:rowOff>0</xdr:rowOff>
    </xdr:from>
    <xdr:to>
      <xdr:col>30</xdr:col>
      <xdr:colOff>377277</xdr:colOff>
      <xdr:row>11</xdr:row>
      <xdr:rowOff>130707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B83AB67-CA98-49AA-91FC-9F6B90847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659476" y="1790700"/>
          <a:ext cx="1005927" cy="292633"/>
        </a:xfrm>
        <a:prstGeom prst="rect">
          <a:avLst/>
        </a:prstGeom>
      </xdr:spPr>
    </xdr:pic>
    <xdr:clientData/>
  </xdr:twoCellAnchor>
  <xdr:twoCellAnchor editAs="oneCell">
    <xdr:from>
      <xdr:col>19</xdr:col>
      <xdr:colOff>223727</xdr:colOff>
      <xdr:row>13</xdr:row>
      <xdr:rowOff>224</xdr:rowOff>
    </xdr:from>
    <xdr:to>
      <xdr:col>25</xdr:col>
      <xdr:colOff>4651</xdr:colOff>
      <xdr:row>26</xdr:row>
      <xdr:rowOff>618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E4CFD072-17E9-49A1-955F-CA5ABE06E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462246" y="2326096"/>
          <a:ext cx="3482161" cy="2160134"/>
        </a:xfrm>
        <a:prstGeom prst="rect">
          <a:avLst/>
        </a:prstGeom>
      </xdr:spPr>
    </xdr:pic>
    <xdr:clientData/>
  </xdr:twoCellAnchor>
  <xdr:twoCellAnchor editAs="oneCell">
    <xdr:from>
      <xdr:col>25</xdr:col>
      <xdr:colOff>44303</xdr:colOff>
      <xdr:row>16</xdr:row>
      <xdr:rowOff>110755</xdr:rowOff>
    </xdr:from>
    <xdr:to>
      <xdr:col>26</xdr:col>
      <xdr:colOff>460480</xdr:colOff>
      <xdr:row>18</xdr:row>
      <xdr:rowOff>83313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2CA60CC9-BF2D-4204-A64C-BE1A0DBAE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004217" y="2935029"/>
          <a:ext cx="1036410" cy="304826"/>
        </a:xfrm>
        <a:prstGeom prst="rect">
          <a:avLst/>
        </a:prstGeom>
      </xdr:spPr>
    </xdr:pic>
    <xdr:clientData/>
  </xdr:twoCellAnchor>
  <xdr:twoCellAnchor editAs="oneCell">
    <xdr:from>
      <xdr:col>25</xdr:col>
      <xdr:colOff>607219</xdr:colOff>
      <xdr:row>41</xdr:row>
      <xdr:rowOff>17859</xdr:rowOff>
    </xdr:from>
    <xdr:to>
      <xdr:col>27</xdr:col>
      <xdr:colOff>391487</xdr:colOff>
      <xdr:row>43</xdr:row>
      <xdr:rowOff>3200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63EFF0C9-2BF9-4F7A-A3C5-60AC1B73C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668750" y="6780609"/>
          <a:ext cx="1034425" cy="306810"/>
        </a:xfrm>
        <a:prstGeom prst="rect">
          <a:avLst/>
        </a:prstGeom>
      </xdr:spPr>
    </xdr:pic>
    <xdr:clientData/>
  </xdr:twoCellAnchor>
  <xdr:twoCellAnchor editAs="oneCell">
    <xdr:from>
      <xdr:col>19</xdr:col>
      <xdr:colOff>292696</xdr:colOff>
      <xdr:row>42</xdr:row>
      <xdr:rowOff>119602</xdr:rowOff>
    </xdr:from>
    <xdr:to>
      <xdr:col>25</xdr:col>
      <xdr:colOff>352227</xdr:colOff>
      <xdr:row>50</xdr:row>
      <xdr:rowOff>450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1909AAFE-6474-465F-BCA0-28870C2D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530251" y="6959657"/>
          <a:ext cx="3786705" cy="1150848"/>
        </a:xfrm>
        <a:prstGeom prst="rect">
          <a:avLst/>
        </a:prstGeom>
      </xdr:spPr>
    </xdr:pic>
    <xdr:clientData/>
  </xdr:twoCellAnchor>
  <xdr:twoCellAnchor editAs="oneCell">
    <xdr:from>
      <xdr:col>26</xdr:col>
      <xdr:colOff>0</xdr:colOff>
      <xdr:row>47</xdr:row>
      <xdr:rowOff>0</xdr:rowOff>
    </xdr:from>
    <xdr:to>
      <xdr:col>27</xdr:col>
      <xdr:colOff>133946</xdr:colOff>
      <xdr:row>48</xdr:row>
      <xdr:rowOff>59531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E7966877-F0BB-46C1-AE46-07B96BC49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676192" y="7865567"/>
          <a:ext cx="759024" cy="223242"/>
        </a:xfrm>
        <a:prstGeom prst="rect">
          <a:avLst/>
        </a:prstGeom>
      </xdr:spPr>
    </xdr:pic>
    <xdr:clientData/>
  </xdr:twoCellAnchor>
  <xdr:twoCellAnchor editAs="oneCell">
    <xdr:from>
      <xdr:col>19</xdr:col>
      <xdr:colOff>178594</xdr:colOff>
      <xdr:row>52</xdr:row>
      <xdr:rowOff>14883</xdr:rowOff>
    </xdr:from>
    <xdr:to>
      <xdr:col>24</xdr:col>
      <xdr:colOff>386953</xdr:colOff>
      <xdr:row>61</xdr:row>
      <xdr:rowOff>130887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D35529D9-8BBE-4B33-8E32-3BCB6B0DA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479239" y="8699005"/>
          <a:ext cx="3333750" cy="1589402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54</xdr:row>
      <xdr:rowOff>0</xdr:rowOff>
    </xdr:from>
    <xdr:to>
      <xdr:col>26</xdr:col>
      <xdr:colOff>163710</xdr:colOff>
      <xdr:row>55</xdr:row>
      <xdr:rowOff>68285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7F5EA4DA-FFB9-4E56-B0E6-24EB4AD75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051114" y="9011544"/>
          <a:ext cx="788788" cy="231996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62</xdr:row>
      <xdr:rowOff>1</xdr:rowOff>
    </xdr:from>
    <xdr:to>
      <xdr:col>26</xdr:col>
      <xdr:colOff>2648</xdr:colOff>
      <xdr:row>69</xdr:row>
      <xdr:rowOff>81856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1DDE892C-13D3-41F9-8A6B-D285BF7C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300645" y="10321232"/>
          <a:ext cx="4334142" cy="1227832"/>
        </a:xfrm>
        <a:prstGeom prst="rect">
          <a:avLst/>
        </a:prstGeom>
      </xdr:spPr>
    </xdr:pic>
    <xdr:clientData/>
  </xdr:twoCellAnchor>
  <xdr:twoCellAnchor editAs="oneCell">
    <xdr:from>
      <xdr:col>26</xdr:col>
      <xdr:colOff>0</xdr:colOff>
      <xdr:row>65</xdr:row>
      <xdr:rowOff>0</xdr:rowOff>
    </xdr:from>
    <xdr:to>
      <xdr:col>27</xdr:col>
      <xdr:colOff>32741</xdr:colOff>
      <xdr:row>66</xdr:row>
      <xdr:rowOff>29765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9A8C7EF2-A899-43CC-B3D6-356668C79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676192" y="10812364"/>
          <a:ext cx="657819" cy="193476"/>
        </a:xfrm>
        <a:prstGeom prst="rect">
          <a:avLst/>
        </a:prstGeom>
      </xdr:spPr>
    </xdr:pic>
    <xdr:clientData/>
  </xdr:twoCellAnchor>
  <xdr:twoCellAnchor editAs="oneCell">
    <xdr:from>
      <xdr:col>19</xdr:col>
      <xdr:colOff>1</xdr:colOff>
      <xdr:row>71</xdr:row>
      <xdr:rowOff>0</xdr:rowOff>
    </xdr:from>
    <xdr:to>
      <xdr:col>24</xdr:col>
      <xdr:colOff>29766</xdr:colOff>
      <xdr:row>80</xdr:row>
      <xdr:rowOff>132938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B99D87F3-7101-4E3D-86F5-2EF105D53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300646" y="11794630"/>
          <a:ext cx="3155156" cy="1606336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73</xdr:row>
      <xdr:rowOff>0</xdr:rowOff>
    </xdr:from>
    <xdr:to>
      <xdr:col>26</xdr:col>
      <xdr:colOff>33347</xdr:colOff>
      <xdr:row>74</xdr:row>
      <xdr:rowOff>25281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7357354A-EAB5-472E-93AB-4F53C685F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051114" y="12122052"/>
          <a:ext cx="658425" cy="188992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81</xdr:row>
      <xdr:rowOff>0</xdr:rowOff>
    </xdr:from>
    <xdr:to>
      <xdr:col>23</xdr:col>
      <xdr:colOff>506015</xdr:colOff>
      <xdr:row>93</xdr:row>
      <xdr:rowOff>106677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248F611-826A-4571-A72B-A65042CA4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2300645" y="13431739"/>
          <a:ext cx="3006328" cy="2071208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82</xdr:row>
      <xdr:rowOff>89297</xdr:rowOff>
    </xdr:from>
    <xdr:to>
      <xdr:col>25</xdr:col>
      <xdr:colOff>33347</xdr:colOff>
      <xdr:row>83</xdr:row>
      <xdr:rowOff>114578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A37CDE1F-A2AC-4390-872D-5B5DA1B79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426036" y="13684747"/>
          <a:ext cx="658425" cy="188992"/>
        </a:xfrm>
        <a:prstGeom prst="rect">
          <a:avLst/>
        </a:prstGeom>
      </xdr:spPr>
    </xdr:pic>
    <xdr:clientData/>
  </xdr:twoCellAnchor>
  <xdr:twoCellAnchor editAs="oneCell">
    <xdr:from>
      <xdr:col>19</xdr:col>
      <xdr:colOff>1</xdr:colOff>
      <xdr:row>94</xdr:row>
      <xdr:rowOff>1</xdr:rowOff>
    </xdr:from>
    <xdr:to>
      <xdr:col>24</xdr:col>
      <xdr:colOff>431602</xdr:colOff>
      <xdr:row>102</xdr:row>
      <xdr:rowOff>86691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84FA8916-BDF4-4C9A-A64B-0789831E2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300646" y="15559982"/>
          <a:ext cx="3556992" cy="1396378"/>
        </a:xfrm>
        <a:prstGeom prst="rect">
          <a:avLst/>
        </a:prstGeom>
      </xdr:spPr>
    </xdr:pic>
    <xdr:clientData/>
  </xdr:twoCellAnchor>
  <xdr:twoCellAnchor editAs="oneCell">
    <xdr:from>
      <xdr:col>24</xdr:col>
      <xdr:colOff>558105</xdr:colOff>
      <xdr:row>96</xdr:row>
      <xdr:rowOff>29765</xdr:rowOff>
    </xdr:from>
    <xdr:to>
      <xdr:col>26</xdr:col>
      <xdr:colOff>902</xdr:colOff>
      <xdr:row>97</xdr:row>
      <xdr:rowOff>55046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1798A67B-0A1D-440A-8892-DDE521889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984141" y="15917168"/>
          <a:ext cx="658425" cy="188992"/>
        </a:xfrm>
        <a:prstGeom prst="rect">
          <a:avLst/>
        </a:prstGeom>
      </xdr:spPr>
    </xdr:pic>
    <xdr:clientData/>
  </xdr:twoCellAnchor>
  <xdr:twoCellAnchor editAs="oneCell">
    <xdr:from>
      <xdr:col>18</xdr:col>
      <xdr:colOff>617635</xdr:colOff>
      <xdr:row>119</xdr:row>
      <xdr:rowOff>24804</xdr:rowOff>
    </xdr:from>
    <xdr:to>
      <xdr:col>26</xdr:col>
      <xdr:colOff>55693</xdr:colOff>
      <xdr:row>152</xdr:row>
      <xdr:rowOff>84772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B56026E-AA32-4548-B316-86AA8B716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295683" y="19094648"/>
          <a:ext cx="4438683" cy="5298718"/>
        </a:xfrm>
        <a:prstGeom prst="rect">
          <a:avLst/>
        </a:prstGeom>
      </xdr:spPr>
    </xdr:pic>
    <xdr:clientData/>
  </xdr:twoCellAnchor>
  <xdr:twoCellAnchor editAs="oneCell">
    <xdr:from>
      <xdr:col>26</xdr:col>
      <xdr:colOff>468808</xdr:colOff>
      <xdr:row>140</xdr:row>
      <xdr:rowOff>94258</xdr:rowOff>
    </xdr:from>
    <xdr:to>
      <xdr:col>27</xdr:col>
      <xdr:colOff>502155</xdr:colOff>
      <xdr:row>141</xdr:row>
      <xdr:rowOff>119539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BF07A29F-7FA4-4BF4-BC15-5417A5335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7147481" y="22497852"/>
          <a:ext cx="658424" cy="18403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157</xdr:row>
      <xdr:rowOff>0</xdr:rowOff>
    </xdr:from>
    <xdr:to>
      <xdr:col>16</xdr:col>
      <xdr:colOff>2721</xdr:colOff>
      <xdr:row>182</xdr:row>
      <xdr:rowOff>68233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50FAE24A-E00B-4E48-946D-766B043FD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259286" y="25805947"/>
          <a:ext cx="4170589" cy="4150376"/>
        </a:xfrm>
        <a:prstGeom prst="rect">
          <a:avLst/>
        </a:prstGeom>
      </xdr:spPr>
    </xdr:pic>
    <xdr:clientData/>
  </xdr:twoCellAnchor>
  <xdr:twoCellAnchor editAs="oneCell">
    <xdr:from>
      <xdr:col>16</xdr:col>
      <xdr:colOff>115660</xdr:colOff>
      <xdr:row>160</xdr:row>
      <xdr:rowOff>136072</xdr:rowOff>
    </xdr:from>
    <xdr:to>
      <xdr:col>17</xdr:col>
      <xdr:colOff>501756</xdr:colOff>
      <xdr:row>162</xdr:row>
      <xdr:rowOff>108230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86600054-9D42-40D9-9BFF-EF825D02D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559143" y="26431876"/>
          <a:ext cx="1012024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469447</xdr:colOff>
      <xdr:row>11</xdr:row>
      <xdr:rowOff>6320</xdr:rowOff>
    </xdr:from>
    <xdr:to>
      <xdr:col>8</xdr:col>
      <xdr:colOff>469447</xdr:colOff>
      <xdr:row>17</xdr:row>
      <xdr:rowOff>130645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488CC888-F567-4DB8-827E-1F50D8A6F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95376" y="1972553"/>
          <a:ext cx="4381500" cy="1104039"/>
        </a:xfrm>
        <a:prstGeom prst="rect">
          <a:avLst/>
        </a:prstGeom>
      </xdr:spPr>
    </xdr:pic>
    <xdr:clientData/>
  </xdr:twoCellAnchor>
  <xdr:twoCellAnchor editAs="oneCell">
    <xdr:from>
      <xdr:col>0</xdr:col>
      <xdr:colOff>349746</xdr:colOff>
      <xdr:row>124</xdr:row>
      <xdr:rowOff>37207</xdr:rowOff>
    </xdr:from>
    <xdr:to>
      <xdr:col>6</xdr:col>
      <xdr:colOff>275332</xdr:colOff>
      <xdr:row>154</xdr:row>
      <xdr:rowOff>12955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D2D9950F-5D74-449D-BA98-8F950C2008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/>
        <a:srcRect r="63453"/>
        <a:stretch/>
      </xdr:blipFill>
      <xdr:spPr>
        <a:xfrm>
          <a:off x="349746" y="20508516"/>
          <a:ext cx="3676055" cy="4869904"/>
        </a:xfrm>
        <a:prstGeom prst="rect">
          <a:avLst/>
        </a:prstGeom>
      </xdr:spPr>
    </xdr:pic>
    <xdr:clientData/>
  </xdr:twoCellAnchor>
  <xdr:twoCellAnchor editAs="oneCell">
    <xdr:from>
      <xdr:col>10</xdr:col>
      <xdr:colOff>236258</xdr:colOff>
      <xdr:row>99</xdr:row>
      <xdr:rowOff>140672</xdr:rowOff>
    </xdr:from>
    <xdr:to>
      <xdr:col>16</xdr:col>
      <xdr:colOff>624778</xdr:colOff>
      <xdr:row>102</xdr:row>
      <xdr:rowOff>73010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7A9D5050-90A0-4121-AB03-F8BF8487A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502705" y="16032383"/>
          <a:ext cx="4566152" cy="408588"/>
        </a:xfrm>
        <a:prstGeom prst="rect">
          <a:avLst/>
        </a:prstGeom>
      </xdr:spPr>
    </xdr:pic>
    <xdr:clientData/>
  </xdr:twoCellAnchor>
  <xdr:twoCellAnchor editAs="oneCell">
    <xdr:from>
      <xdr:col>19</xdr:col>
      <xdr:colOff>131140</xdr:colOff>
      <xdr:row>38</xdr:row>
      <xdr:rowOff>117337</xdr:rowOff>
    </xdr:from>
    <xdr:to>
      <xdr:col>25</xdr:col>
      <xdr:colOff>139975</xdr:colOff>
      <xdr:row>40</xdr:row>
      <xdr:rowOff>117337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A816B436-A743-48D7-8519-410EEEEE9C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62857" t="78420" b="15944"/>
        <a:stretch/>
      </xdr:blipFill>
      <xdr:spPr>
        <a:xfrm>
          <a:off x="12368695" y="6322392"/>
          <a:ext cx="3736009" cy="317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293523</xdr:colOff>
      <xdr:row>93</xdr:row>
      <xdr:rowOff>7628</xdr:rowOff>
    </xdr:from>
    <xdr:to>
      <xdr:col>17</xdr:col>
      <xdr:colOff>510978</xdr:colOff>
      <xdr:row>96</xdr:row>
      <xdr:rowOff>79069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4B47AD95-4B23-4810-8267-130B6A11D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559970" y="14946839"/>
          <a:ext cx="5021733" cy="547691"/>
        </a:xfrm>
        <a:prstGeom prst="rect">
          <a:avLst/>
        </a:prstGeom>
      </xdr:spPr>
    </xdr:pic>
    <xdr:clientData/>
  </xdr:twoCellAnchor>
  <xdr:twoCellAnchor editAs="oneCell">
    <xdr:from>
      <xdr:col>21</xdr:col>
      <xdr:colOff>135765</xdr:colOff>
      <xdr:row>155</xdr:row>
      <xdr:rowOff>69020</xdr:rowOff>
    </xdr:from>
    <xdr:to>
      <xdr:col>21</xdr:col>
      <xdr:colOff>248047</xdr:colOff>
      <xdr:row>157</xdr:row>
      <xdr:rowOff>137489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50DA0356-256C-414F-931F-8B45285E7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16200000" flipV="1">
          <a:off x="13552202" y="24990708"/>
          <a:ext cx="385969" cy="1122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134161</xdr:colOff>
      <xdr:row>164</xdr:row>
      <xdr:rowOff>147536</xdr:rowOff>
    </xdr:from>
    <xdr:to>
      <xdr:col>25</xdr:col>
      <xdr:colOff>39687</xdr:colOff>
      <xdr:row>194</xdr:row>
      <xdr:rowOff>88132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BD0A0F3-7C12-497D-9416-2D95DFAF5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437286" y="26361130"/>
          <a:ext cx="3655995" cy="4703096"/>
        </a:xfrm>
        <a:prstGeom prst="rect">
          <a:avLst/>
        </a:prstGeom>
      </xdr:spPr>
    </xdr:pic>
    <xdr:clientData/>
  </xdr:twoCellAnchor>
  <xdr:twoCellAnchor editAs="oneCell">
    <xdr:from>
      <xdr:col>21</xdr:col>
      <xdr:colOff>235535</xdr:colOff>
      <xdr:row>161</xdr:row>
      <xdr:rowOff>18548</xdr:rowOff>
    </xdr:from>
    <xdr:to>
      <xdr:col>21</xdr:col>
      <xdr:colOff>509358</xdr:colOff>
      <xdr:row>165</xdr:row>
      <xdr:rowOff>32828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7DA71C29-32E2-4853-8D7E-B2BD7B150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16200000" flipV="1">
          <a:off x="13601088" y="25943620"/>
          <a:ext cx="649280" cy="273823"/>
        </a:xfrm>
        <a:prstGeom prst="rect">
          <a:avLst/>
        </a:prstGeom>
      </xdr:spPr>
    </xdr:pic>
    <xdr:clientData/>
  </xdr:twoCellAnchor>
  <xdr:twoCellAnchor editAs="oneCell">
    <xdr:from>
      <xdr:col>31</xdr:col>
      <xdr:colOff>148828</xdr:colOff>
      <xdr:row>15</xdr:row>
      <xdr:rowOff>138907</xdr:rowOff>
    </xdr:from>
    <xdr:to>
      <xdr:col>38</xdr:col>
      <xdr:colOff>89297</xdr:colOff>
      <xdr:row>49</xdr:row>
      <xdr:rowOff>94315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CC2A8C35-BDD3-4974-B57C-4E5D0B418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9952891" y="2698751"/>
          <a:ext cx="4316016" cy="5352908"/>
        </a:xfrm>
        <a:prstGeom prst="rect">
          <a:avLst/>
        </a:prstGeom>
      </xdr:spPr>
    </xdr:pic>
    <xdr:clientData/>
  </xdr:twoCellAnchor>
  <xdr:twoCellAnchor editAs="oneCell">
    <xdr:from>
      <xdr:col>29</xdr:col>
      <xdr:colOff>248047</xdr:colOff>
      <xdr:row>17</xdr:row>
      <xdr:rowOff>119063</xdr:rowOff>
    </xdr:from>
    <xdr:to>
      <xdr:col>30</xdr:col>
      <xdr:colOff>385034</xdr:colOff>
      <xdr:row>19</xdr:row>
      <xdr:rowOff>21038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765F8D5B-4AC4-4422-9B13-DC5AD768D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10800000">
          <a:off x="18801953" y="2996407"/>
          <a:ext cx="762066" cy="219475"/>
        </a:xfrm>
        <a:prstGeom prst="rect">
          <a:avLst/>
        </a:prstGeom>
      </xdr:spPr>
    </xdr:pic>
    <xdr:clientData/>
  </xdr:twoCellAnchor>
  <xdr:twoCellAnchor editAs="oneCell">
    <xdr:from>
      <xdr:col>19</xdr:col>
      <xdr:colOff>218282</xdr:colOff>
      <xdr:row>106</xdr:row>
      <xdr:rowOff>119063</xdr:rowOff>
    </xdr:from>
    <xdr:to>
      <xdr:col>26</xdr:col>
      <xdr:colOff>233791</xdr:colOff>
      <xdr:row>112</xdr:row>
      <xdr:rowOff>90495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8D045868-69B2-404E-BE1E-6B9D26A4C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2521407" y="17125157"/>
          <a:ext cx="4391057" cy="923932"/>
        </a:xfrm>
        <a:prstGeom prst="rect">
          <a:avLst/>
        </a:prstGeom>
      </xdr:spPr>
    </xdr:pic>
    <xdr:clientData/>
  </xdr:twoCellAnchor>
  <xdr:twoCellAnchor editAs="oneCell">
    <xdr:from>
      <xdr:col>26</xdr:col>
      <xdr:colOff>297655</xdr:colOff>
      <xdr:row>106</xdr:row>
      <xdr:rowOff>59531</xdr:rowOff>
    </xdr:from>
    <xdr:to>
      <xdr:col>27</xdr:col>
      <xdr:colOff>331003</xdr:colOff>
      <xdr:row>107</xdr:row>
      <xdr:rowOff>83677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7E9221A9-4A6E-4AA1-B60C-CD242B881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976328" y="17065625"/>
          <a:ext cx="658425" cy="182896"/>
        </a:xfrm>
        <a:prstGeom prst="rect">
          <a:avLst/>
        </a:prstGeom>
      </xdr:spPr>
    </xdr:pic>
    <xdr:clientData/>
  </xdr:twoCellAnchor>
  <xdr:twoCellAnchor editAs="oneCell">
    <xdr:from>
      <xdr:col>19</xdr:col>
      <xdr:colOff>142875</xdr:colOff>
      <xdr:row>31</xdr:row>
      <xdr:rowOff>113109</xdr:rowOff>
    </xdr:from>
    <xdr:to>
      <xdr:col>26</xdr:col>
      <xdr:colOff>86947</xdr:colOff>
      <xdr:row>34</xdr:row>
      <xdr:rowOff>116684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1390A78F-AA70-4CF6-B0B4-EB0EF6917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2453938" y="5268515"/>
          <a:ext cx="4319619" cy="485779"/>
        </a:xfrm>
        <a:prstGeom prst="rect">
          <a:avLst/>
        </a:prstGeom>
      </xdr:spPr>
    </xdr:pic>
    <xdr:clientData/>
  </xdr:twoCellAnchor>
  <xdr:twoCellAnchor editAs="oneCell">
    <xdr:from>
      <xdr:col>24</xdr:col>
      <xdr:colOff>487761</xdr:colOff>
      <xdr:row>29</xdr:row>
      <xdr:rowOff>11906</xdr:rowOff>
    </xdr:from>
    <xdr:to>
      <xdr:col>25</xdr:col>
      <xdr:colOff>7634</xdr:colOff>
      <xdr:row>32</xdr:row>
      <xdr:rowOff>12871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EECFFDDA-EAB1-4203-8B6F-47403A6DE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16200000">
          <a:off x="15755106" y="5014953"/>
          <a:ext cx="483168" cy="144950"/>
        </a:xfrm>
        <a:prstGeom prst="rect">
          <a:avLst/>
        </a:prstGeom>
      </xdr:spPr>
    </xdr:pic>
    <xdr:clientData/>
  </xdr:twoCellAnchor>
  <xdr:twoCellAnchor editAs="oneCell">
    <xdr:from>
      <xdr:col>29</xdr:col>
      <xdr:colOff>398860</xdr:colOff>
      <xdr:row>54</xdr:row>
      <xdr:rowOff>113109</xdr:rowOff>
    </xdr:from>
    <xdr:to>
      <xdr:col>36</xdr:col>
      <xdr:colOff>181006</xdr:colOff>
      <xdr:row>100</xdr:row>
      <xdr:rowOff>148882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2052C8CF-5FCB-4866-A382-DD25F9656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8960704" y="8965407"/>
          <a:ext cx="4157693" cy="7429554"/>
        </a:xfrm>
        <a:prstGeom prst="rect">
          <a:avLst/>
        </a:prstGeom>
      </xdr:spPr>
    </xdr:pic>
    <xdr:clientData/>
  </xdr:twoCellAnchor>
  <xdr:twoCellAnchor editAs="oneCell">
    <xdr:from>
      <xdr:col>31</xdr:col>
      <xdr:colOff>204953</xdr:colOff>
      <xdr:row>51</xdr:row>
      <xdr:rowOff>56988</xdr:rowOff>
    </xdr:from>
    <xdr:to>
      <xdr:col>31</xdr:col>
      <xdr:colOff>345284</xdr:colOff>
      <xdr:row>54</xdr:row>
      <xdr:rowOff>63680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27DF5696-D59E-46A7-AA38-E6C94A7F6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16200000">
          <a:off x="19842671" y="8601364"/>
          <a:ext cx="488896" cy="140331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178594</xdr:colOff>
      <xdr:row>167</xdr:row>
      <xdr:rowOff>59532</xdr:rowOff>
    </xdr:from>
    <xdr:to>
      <xdr:col>7</xdr:col>
      <xdr:colOff>47624</xdr:colOff>
      <xdr:row>169</xdr:row>
      <xdr:rowOff>124487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B43E9236-D09A-4ACD-85C3-4C119AF43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78594" y="27074813"/>
          <a:ext cx="4244578" cy="386424"/>
        </a:xfrm>
        <a:prstGeom prst="rect">
          <a:avLst/>
        </a:prstGeom>
      </xdr:spPr>
    </xdr:pic>
    <xdr:clientData/>
  </xdr:twoCellAnchor>
  <xdr:twoCellAnchor editAs="oneCell">
    <xdr:from>
      <xdr:col>6</xdr:col>
      <xdr:colOff>517921</xdr:colOff>
      <xdr:row>168</xdr:row>
      <xdr:rowOff>53578</xdr:rowOff>
    </xdr:from>
    <xdr:to>
      <xdr:col>9</xdr:col>
      <xdr:colOff>2212</xdr:colOff>
      <xdr:row>171</xdr:row>
      <xdr:rowOff>77387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14C8AB80-8034-49FE-BB22-7B2E0C1A9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268390" y="27229594"/>
          <a:ext cx="1359526" cy="506012"/>
        </a:xfrm>
        <a:prstGeom prst="rect">
          <a:avLst/>
        </a:prstGeom>
      </xdr:spPr>
    </xdr:pic>
    <xdr:clientData/>
  </xdr:twoCellAnchor>
  <xdr:twoCellAnchor editAs="oneCell">
    <xdr:from>
      <xdr:col>29</xdr:col>
      <xdr:colOff>509670</xdr:colOff>
      <xdr:row>107</xdr:row>
      <xdr:rowOff>41776</xdr:rowOff>
    </xdr:from>
    <xdr:to>
      <xdr:col>36</xdr:col>
      <xdr:colOff>475990</xdr:colOff>
      <xdr:row>109</xdr:row>
      <xdr:rowOff>144173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D1E1CC5-9755-4201-96D2-A6DB83380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100131" y="17203487"/>
          <a:ext cx="4352833" cy="41989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16</xdr:col>
      <xdr:colOff>371504</xdr:colOff>
      <xdr:row>2</xdr:row>
      <xdr:rowOff>61915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606E4605-F196-4E5A-ABAB-EC0C1625B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862763" y="161925"/>
          <a:ext cx="3924329" cy="395290"/>
        </a:xfrm>
        <a:prstGeom prst="rect">
          <a:avLst/>
        </a:prstGeom>
      </xdr:spPr>
    </xdr:pic>
    <xdr:clientData/>
  </xdr:twoCellAnchor>
  <xdr:twoCellAnchor editAs="oneCell">
    <xdr:from>
      <xdr:col>13</xdr:col>
      <xdr:colOff>90783</xdr:colOff>
      <xdr:row>2</xdr:row>
      <xdr:rowOff>49506</xdr:rowOff>
    </xdr:from>
    <xdr:to>
      <xdr:col>13</xdr:col>
      <xdr:colOff>274345</xdr:colOff>
      <xdr:row>5</xdr:row>
      <xdr:rowOff>9525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477C3BBF-8CC0-4312-B4FD-09F235D3D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16200000" flipV="1">
          <a:off x="7884467" y="675922"/>
          <a:ext cx="445794" cy="183562"/>
        </a:xfrm>
        <a:prstGeom prst="rect">
          <a:avLst/>
        </a:prstGeom>
      </xdr:spPr>
    </xdr:pic>
    <xdr:clientData/>
  </xdr:twoCellAnchor>
  <xdr:twoCellAnchor editAs="oneCell">
    <xdr:from>
      <xdr:col>28</xdr:col>
      <xdr:colOff>273050</xdr:colOff>
      <xdr:row>112</xdr:row>
      <xdr:rowOff>153904</xdr:rowOff>
    </xdr:from>
    <xdr:to>
      <xdr:col>37</xdr:col>
      <xdr:colOff>434974</xdr:colOff>
      <xdr:row>133</xdr:row>
      <xdr:rowOff>125010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F47AF3CD-BB75-422C-9593-3D887AEC2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8236866" y="18109365"/>
          <a:ext cx="5801727" cy="3304856"/>
        </a:xfrm>
        <a:prstGeom prst="rect">
          <a:avLst/>
        </a:prstGeom>
      </xdr:spPr>
    </xdr:pic>
    <xdr:clientData/>
  </xdr:twoCellAnchor>
  <xdr:twoCellAnchor editAs="oneCell">
    <xdr:from>
      <xdr:col>29</xdr:col>
      <xdr:colOff>264111</xdr:colOff>
      <xdr:row>157</xdr:row>
      <xdr:rowOff>111959</xdr:rowOff>
    </xdr:from>
    <xdr:to>
      <xdr:col>38</xdr:col>
      <xdr:colOff>173622</xdr:colOff>
      <xdr:row>175</xdr:row>
      <xdr:rowOff>21098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B54CCE91-7F6B-40F1-9609-FDF938496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8854572" y="25211170"/>
          <a:ext cx="5549313" cy="2766639"/>
        </a:xfrm>
        <a:prstGeom prst="rect">
          <a:avLst/>
        </a:prstGeom>
      </xdr:spPr>
    </xdr:pic>
    <xdr:clientData/>
  </xdr:twoCellAnchor>
  <xdr:twoCellAnchor editAs="oneCell">
    <xdr:from>
      <xdr:col>29</xdr:col>
      <xdr:colOff>476250</xdr:colOff>
      <xdr:row>175</xdr:row>
      <xdr:rowOff>38100</xdr:rowOff>
    </xdr:from>
    <xdr:to>
      <xdr:col>38</xdr:col>
      <xdr:colOff>309602</xdr:colOff>
      <xdr:row>193</xdr:row>
      <xdr:rowOff>119084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9659CA6B-AC41-43D4-888A-2E1E7088D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002375" y="28546425"/>
          <a:ext cx="5448340" cy="2995634"/>
        </a:xfrm>
        <a:prstGeom prst="rect">
          <a:avLst/>
        </a:prstGeom>
      </xdr:spPr>
    </xdr:pic>
    <xdr:clientData/>
  </xdr:twoCellAnchor>
  <xdr:twoCellAnchor editAs="oneCell">
    <xdr:from>
      <xdr:col>11</xdr:col>
      <xdr:colOff>332016</xdr:colOff>
      <xdr:row>189</xdr:row>
      <xdr:rowOff>54428</xdr:rowOff>
    </xdr:from>
    <xdr:to>
      <xdr:col>16</xdr:col>
      <xdr:colOff>563904</xdr:colOff>
      <xdr:row>205</xdr:row>
      <xdr:rowOff>140155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69C8BB35-CF8D-42B9-B0E0-80ABA5591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217230" y="31085518"/>
          <a:ext cx="3790157" cy="2698298"/>
        </a:xfrm>
        <a:prstGeom prst="rect">
          <a:avLst/>
        </a:prstGeom>
      </xdr:spPr>
    </xdr:pic>
    <xdr:clientData/>
  </xdr:twoCellAnchor>
  <xdr:twoCellAnchor editAs="oneCell">
    <xdr:from>
      <xdr:col>17</xdr:col>
      <xdr:colOff>475571</xdr:colOff>
      <xdr:row>193</xdr:row>
      <xdr:rowOff>21771</xdr:rowOff>
    </xdr:from>
    <xdr:to>
      <xdr:col>24</xdr:col>
      <xdr:colOff>40171</xdr:colOff>
      <xdr:row>206</xdr:row>
      <xdr:rowOff>17024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3657A2EA-6A65-4AC2-A01F-BA40544A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544982" y="31706004"/>
          <a:ext cx="3946100" cy="2117967"/>
        </a:xfrm>
        <a:prstGeom prst="rect">
          <a:avLst/>
        </a:prstGeom>
      </xdr:spPr>
    </xdr:pic>
    <xdr:clientData/>
  </xdr:twoCellAnchor>
  <xdr:twoCellAnchor editAs="oneCell">
    <xdr:from>
      <xdr:col>24</xdr:col>
      <xdr:colOff>210911</xdr:colOff>
      <xdr:row>201</xdr:row>
      <xdr:rowOff>27215</xdr:rowOff>
    </xdr:from>
    <xdr:to>
      <xdr:col>28</xdr:col>
      <xdr:colOff>537031</xdr:colOff>
      <xdr:row>203</xdr:row>
      <xdr:rowOff>6804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B53D5999-CB62-44C6-BEA5-A46EF33B6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5661822" y="33017734"/>
          <a:ext cx="2829835" cy="306160"/>
        </a:xfrm>
        <a:prstGeom prst="rect">
          <a:avLst/>
        </a:prstGeom>
      </xdr:spPr>
    </xdr:pic>
    <xdr:clientData/>
  </xdr:twoCellAnchor>
  <xdr:twoCellAnchor editAs="oneCell">
    <xdr:from>
      <xdr:col>13</xdr:col>
      <xdr:colOff>517072</xdr:colOff>
      <xdr:row>185</xdr:row>
      <xdr:rowOff>88447</xdr:rowOff>
    </xdr:from>
    <xdr:to>
      <xdr:col>13</xdr:col>
      <xdr:colOff>791416</xdr:colOff>
      <xdr:row>189</xdr:row>
      <xdr:rowOff>105922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8F4D50CA-6459-4E32-BD8C-474FB7E77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463643" y="30466394"/>
          <a:ext cx="274344" cy="670618"/>
        </a:xfrm>
        <a:prstGeom prst="rect">
          <a:avLst/>
        </a:prstGeom>
      </xdr:spPr>
    </xdr:pic>
    <xdr:clientData/>
  </xdr:twoCellAnchor>
  <xdr:twoCellAnchor editAs="oneCell">
    <xdr:from>
      <xdr:col>17</xdr:col>
      <xdr:colOff>441870</xdr:colOff>
      <xdr:row>186</xdr:row>
      <xdr:rowOff>13606</xdr:rowOff>
    </xdr:from>
    <xdr:to>
      <xdr:col>18</xdr:col>
      <xdr:colOff>509133</xdr:colOff>
      <xdr:row>194</xdr:row>
      <xdr:rowOff>2896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8D00A3F2-0D41-44F1-B421-4DDDF3EC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1511281" y="30554839"/>
          <a:ext cx="693192" cy="1295576"/>
        </a:xfrm>
        <a:prstGeom prst="rect">
          <a:avLst/>
        </a:prstGeom>
      </xdr:spPr>
    </xdr:pic>
    <xdr:clientData/>
  </xdr:twoCellAnchor>
  <xdr:twoCellAnchor editAs="oneCell">
    <xdr:from>
      <xdr:col>13</xdr:col>
      <xdr:colOff>781578</xdr:colOff>
      <xdr:row>185</xdr:row>
      <xdr:rowOff>62066</xdr:rowOff>
    </xdr:from>
    <xdr:to>
      <xdr:col>18</xdr:col>
      <xdr:colOff>523874</xdr:colOff>
      <xdr:row>187</xdr:row>
      <xdr:rowOff>47627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AC8382DC-7F24-400A-AB8A-60DD27236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16200000">
          <a:off x="10317615" y="28850547"/>
          <a:ext cx="312133" cy="3491065"/>
        </a:xfrm>
        <a:prstGeom prst="rect">
          <a:avLst/>
        </a:prstGeom>
      </xdr:spPr>
    </xdr:pic>
    <xdr:clientData/>
  </xdr:twoCellAnchor>
  <xdr:twoCellAnchor editAs="oneCell">
    <xdr:from>
      <xdr:col>26</xdr:col>
      <xdr:colOff>204107</xdr:colOff>
      <xdr:row>197</xdr:row>
      <xdr:rowOff>47626</xdr:rowOff>
    </xdr:from>
    <xdr:to>
      <xdr:col>26</xdr:col>
      <xdr:colOff>478451</xdr:colOff>
      <xdr:row>201</xdr:row>
      <xdr:rowOff>65101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27231067-AA05-4F4B-8772-111B85969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6906876" y="32385002"/>
          <a:ext cx="274344" cy="6706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14287</xdr:rowOff>
    </xdr:from>
    <xdr:to>
      <xdr:col>8</xdr:col>
      <xdr:colOff>309562</xdr:colOff>
      <xdr:row>44</xdr:row>
      <xdr:rowOff>29463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F674BDA-005A-4394-BE77-8BD65DB22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5529262"/>
          <a:ext cx="5300662" cy="1796351"/>
        </a:xfrm>
        <a:prstGeom prst="rect">
          <a:avLst/>
        </a:prstGeom>
      </xdr:spPr>
    </xdr:pic>
    <xdr:clientData/>
  </xdr:twoCellAnchor>
  <xdr:twoCellAnchor editAs="oneCell">
    <xdr:from>
      <xdr:col>0</xdr:col>
      <xdr:colOff>27609</xdr:colOff>
      <xdr:row>53</xdr:row>
      <xdr:rowOff>75924</xdr:rowOff>
    </xdr:from>
    <xdr:to>
      <xdr:col>8</xdr:col>
      <xdr:colOff>496859</xdr:colOff>
      <xdr:row>93</xdr:row>
      <xdr:rowOff>50570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5DA6E311-8A31-4B8C-A586-BB0050115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7609" y="8662228"/>
          <a:ext cx="5438815" cy="6324646"/>
        </a:xfrm>
        <a:prstGeom prst="rect">
          <a:avLst/>
        </a:prstGeom>
      </xdr:spPr>
    </xdr:pic>
    <xdr:clientData/>
  </xdr:twoCellAnchor>
  <xdr:twoCellAnchor editAs="oneCell">
    <xdr:from>
      <xdr:col>0</xdr:col>
      <xdr:colOff>220266</xdr:colOff>
      <xdr:row>1</xdr:row>
      <xdr:rowOff>119062</xdr:rowOff>
    </xdr:from>
    <xdr:to>
      <xdr:col>5</xdr:col>
      <xdr:colOff>434578</xdr:colOff>
      <xdr:row>10</xdr:row>
      <xdr:rowOff>37021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779A893C-A08E-45D9-842E-562E49674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20266" y="279797"/>
          <a:ext cx="3339703" cy="1537209"/>
        </a:xfrm>
        <a:prstGeom prst="rect">
          <a:avLst/>
        </a:prstGeom>
      </xdr:spPr>
    </xdr:pic>
    <xdr:clientData/>
  </xdr:twoCellAnchor>
  <xdr:twoCellAnchor editAs="oneCell">
    <xdr:from>
      <xdr:col>10</xdr:col>
      <xdr:colOff>120317</xdr:colOff>
      <xdr:row>108</xdr:row>
      <xdr:rowOff>83553</xdr:rowOff>
    </xdr:from>
    <xdr:to>
      <xdr:col>18</xdr:col>
      <xdr:colOff>9629</xdr:colOff>
      <xdr:row>151</xdr:row>
      <xdr:rowOff>96700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32F3C70F-500F-4C8E-AD06-79B4DBE91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386764" y="17404014"/>
          <a:ext cx="5320233" cy="6839397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54</xdr:row>
      <xdr:rowOff>0</xdr:rowOff>
    </xdr:from>
    <xdr:to>
      <xdr:col>17</xdr:col>
      <xdr:colOff>494409</xdr:colOff>
      <xdr:row>69</xdr:row>
      <xdr:rowOff>41776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9E2D0F17-91B1-4AD3-811E-624743E821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/>
        <a:srcRect b="63785"/>
        <a:stretch/>
      </xdr:blipFill>
      <xdr:spPr>
        <a:xfrm>
          <a:off x="6266447" y="8747961"/>
          <a:ext cx="5298687" cy="2423026"/>
        </a:xfrm>
        <a:prstGeom prst="rect">
          <a:avLst/>
        </a:prstGeom>
      </xdr:spPr>
    </xdr:pic>
    <xdr:clientData/>
  </xdr:twoCellAnchor>
  <xdr:twoCellAnchor editAs="oneCell">
    <xdr:from>
      <xdr:col>0</xdr:col>
      <xdr:colOff>584868</xdr:colOff>
      <xdr:row>190</xdr:row>
      <xdr:rowOff>66842</xdr:rowOff>
    </xdr:from>
    <xdr:to>
      <xdr:col>10</xdr:col>
      <xdr:colOff>254212</xdr:colOff>
      <xdr:row>205</xdr:row>
      <xdr:rowOff>25065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CF5D3171-FDF1-4107-97E1-B305C2DB0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84868" y="30404803"/>
          <a:ext cx="5935791" cy="2339473"/>
        </a:xfrm>
        <a:prstGeom prst="rect">
          <a:avLst/>
        </a:prstGeom>
      </xdr:spPr>
    </xdr:pic>
    <xdr:clientData/>
  </xdr:twoCellAnchor>
  <xdr:twoCellAnchor editAs="oneCell">
    <xdr:from>
      <xdr:col>10</xdr:col>
      <xdr:colOff>300792</xdr:colOff>
      <xdr:row>75</xdr:row>
      <xdr:rowOff>75199</xdr:rowOff>
    </xdr:from>
    <xdr:to>
      <xdr:col>15</xdr:col>
      <xdr:colOff>92182</xdr:colOff>
      <xdr:row>89</xdr:row>
      <xdr:rowOff>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1D2F6D1-206A-440F-B877-F45728C3A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567239" y="12156910"/>
          <a:ext cx="3342378" cy="2147302"/>
        </a:xfrm>
        <a:prstGeom prst="rect">
          <a:avLst/>
        </a:prstGeom>
      </xdr:spPr>
    </xdr:pic>
    <xdr:clientData/>
  </xdr:twoCellAnchor>
  <xdr:twoCellAnchor editAs="oneCell">
    <xdr:from>
      <xdr:col>11</xdr:col>
      <xdr:colOff>300789</xdr:colOff>
      <xdr:row>52</xdr:row>
      <xdr:rowOff>41776</xdr:rowOff>
    </xdr:from>
    <xdr:to>
      <xdr:col>12</xdr:col>
      <xdr:colOff>46033</xdr:colOff>
      <xdr:row>55</xdr:row>
      <xdr:rowOff>77634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A8E300A-6403-479B-AB2B-F11D880BB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10800000">
          <a:off x="7193882" y="8472237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72</xdr:row>
      <xdr:rowOff>0</xdr:rowOff>
    </xdr:from>
    <xdr:to>
      <xdr:col>11</xdr:col>
      <xdr:colOff>371888</xdr:colOff>
      <xdr:row>75</xdr:row>
      <xdr:rowOff>35858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D30C466-8314-479C-8158-747A89B30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10800000">
          <a:off x="6893093" y="11605461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11</xdr:col>
      <xdr:colOff>543091</xdr:colOff>
      <xdr:row>12</xdr:row>
      <xdr:rowOff>33421</xdr:rowOff>
    </xdr:from>
    <xdr:to>
      <xdr:col>12</xdr:col>
      <xdr:colOff>288335</xdr:colOff>
      <xdr:row>15</xdr:row>
      <xdr:rowOff>69279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CCEBCED-1BA4-4CD5-A282-51A853195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10800000">
          <a:off x="7436184" y="2113882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14</xdr:col>
      <xdr:colOff>41776</xdr:colOff>
      <xdr:row>89</xdr:row>
      <xdr:rowOff>133684</xdr:rowOff>
    </xdr:from>
    <xdr:to>
      <xdr:col>14</xdr:col>
      <xdr:colOff>413664</xdr:colOff>
      <xdr:row>93</xdr:row>
      <xdr:rowOff>10792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6CA43D9-4C64-490A-90FD-AC5ABA370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10800000">
          <a:off x="8806448" y="14437895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97</xdr:row>
      <xdr:rowOff>0</xdr:rowOff>
    </xdr:from>
    <xdr:to>
      <xdr:col>13</xdr:col>
      <xdr:colOff>371888</xdr:colOff>
      <xdr:row>100</xdr:row>
      <xdr:rowOff>35858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897A1D7B-A36B-4DE1-9C6E-03228D6EB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10800000">
          <a:off x="7954211" y="15574211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104</xdr:row>
      <xdr:rowOff>0</xdr:rowOff>
    </xdr:from>
    <xdr:to>
      <xdr:col>12</xdr:col>
      <xdr:colOff>371888</xdr:colOff>
      <xdr:row>107</xdr:row>
      <xdr:rowOff>35858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1391F4A9-0F65-4C94-823B-79671BBAA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10800000">
          <a:off x="7519737" y="16685461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31</xdr:col>
      <xdr:colOff>325854</xdr:colOff>
      <xdr:row>155</xdr:row>
      <xdr:rowOff>66842</xdr:rowOff>
    </xdr:from>
    <xdr:to>
      <xdr:col>32</xdr:col>
      <xdr:colOff>71098</xdr:colOff>
      <xdr:row>158</xdr:row>
      <xdr:rowOff>102700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6DE2B09-CCA2-4C41-A0CA-80FDC42D5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10800000">
          <a:off x="20169605" y="24848553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551448</xdr:colOff>
      <xdr:row>187</xdr:row>
      <xdr:rowOff>66842</xdr:rowOff>
    </xdr:from>
    <xdr:to>
      <xdr:col>2</xdr:col>
      <xdr:colOff>296693</xdr:colOff>
      <xdr:row>190</xdr:row>
      <xdr:rowOff>102700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68FF8B2-83EB-419D-A40B-A029BD137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10800000">
          <a:off x="1178094" y="29928553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31</xdr:col>
      <xdr:colOff>225591</xdr:colOff>
      <xdr:row>109</xdr:row>
      <xdr:rowOff>142040</xdr:rowOff>
    </xdr:from>
    <xdr:to>
      <xdr:col>31</xdr:col>
      <xdr:colOff>597479</xdr:colOff>
      <xdr:row>113</xdr:row>
      <xdr:rowOff>19148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6B161BC8-85DE-450A-82A0-F91236F5F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10800000">
          <a:off x="20069342" y="17621251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31</xdr:col>
      <xdr:colOff>0</xdr:colOff>
      <xdr:row>104</xdr:row>
      <xdr:rowOff>0</xdr:rowOff>
    </xdr:from>
    <xdr:to>
      <xdr:col>31</xdr:col>
      <xdr:colOff>371888</xdr:colOff>
      <xdr:row>107</xdr:row>
      <xdr:rowOff>35858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7D20626-DFFD-434D-8234-57C5173D3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10800000">
          <a:off x="19843751" y="16685461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10</xdr:col>
      <xdr:colOff>75197</xdr:colOff>
      <xdr:row>37</xdr:row>
      <xdr:rowOff>142039</xdr:rowOff>
    </xdr:from>
    <xdr:to>
      <xdr:col>13</xdr:col>
      <xdr:colOff>350920</xdr:colOff>
      <xdr:row>50</xdr:row>
      <xdr:rowOff>103564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6A7227B-1888-4709-B063-C7D8B7D9B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341644" y="6191250"/>
          <a:ext cx="1963487" cy="202527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35</xdr:row>
      <xdr:rowOff>0</xdr:rowOff>
    </xdr:from>
    <xdr:to>
      <xdr:col>12</xdr:col>
      <xdr:colOff>371888</xdr:colOff>
      <xdr:row>38</xdr:row>
      <xdr:rowOff>35858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BFA76FD4-962F-4D63-B6FA-9D60B5E11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519737" y="5731711"/>
          <a:ext cx="371888" cy="512108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208</xdr:row>
      <xdr:rowOff>138113</xdr:rowOff>
    </xdr:from>
    <xdr:to>
      <xdr:col>7</xdr:col>
      <xdr:colOff>485775</xdr:colOff>
      <xdr:row>228</xdr:row>
      <xdr:rowOff>105789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5F993EC5-2731-4D08-B43E-8B4FC88AF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14300" y="33989963"/>
          <a:ext cx="4738688" cy="3206176"/>
        </a:xfrm>
        <a:prstGeom prst="rect">
          <a:avLst/>
        </a:prstGeom>
      </xdr:spPr>
    </xdr:pic>
    <xdr:clientData/>
  </xdr:twoCellAnchor>
  <xdr:twoCellAnchor editAs="oneCell">
    <xdr:from>
      <xdr:col>9</xdr:col>
      <xdr:colOff>133349</xdr:colOff>
      <xdr:row>209</xdr:row>
      <xdr:rowOff>19051</xdr:rowOff>
    </xdr:from>
    <xdr:to>
      <xdr:col>17</xdr:col>
      <xdr:colOff>-1</xdr:colOff>
      <xdr:row>230</xdr:row>
      <xdr:rowOff>137082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6A754CBB-8D6B-48A5-A7D1-E22355C75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791199" y="34032827"/>
          <a:ext cx="5324476" cy="3518455"/>
        </a:xfrm>
        <a:prstGeom prst="rect">
          <a:avLst/>
        </a:prstGeom>
      </xdr:spPr>
    </xdr:pic>
    <xdr:clientData/>
  </xdr:twoCellAnchor>
  <xdr:twoCellAnchor editAs="oneCell">
    <xdr:from>
      <xdr:col>18</xdr:col>
      <xdr:colOff>122465</xdr:colOff>
      <xdr:row>209</xdr:row>
      <xdr:rowOff>115660</xdr:rowOff>
    </xdr:from>
    <xdr:to>
      <xdr:col>21</xdr:col>
      <xdr:colOff>535458</xdr:colOff>
      <xdr:row>242</xdr:row>
      <xdr:rowOff>123183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8B6F6460-D30C-4A01-A0AB-8D869C49C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1817805" y="34412464"/>
          <a:ext cx="2290779" cy="5395952"/>
        </a:xfrm>
        <a:prstGeom prst="rect">
          <a:avLst/>
        </a:prstGeom>
      </xdr:spPr>
    </xdr:pic>
    <xdr:clientData/>
  </xdr:twoCellAnchor>
  <xdr:twoCellAnchor editAs="oneCell">
    <xdr:from>
      <xdr:col>22</xdr:col>
      <xdr:colOff>551090</xdr:colOff>
      <xdr:row>209</xdr:row>
      <xdr:rowOff>20411</xdr:rowOff>
    </xdr:from>
    <xdr:to>
      <xdr:col>26</xdr:col>
      <xdr:colOff>347679</xdr:colOff>
      <xdr:row>215</xdr:row>
      <xdr:rowOff>131316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D5147AAE-C3F4-423E-B8C6-345D0D761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4750144" y="34317215"/>
          <a:ext cx="2300304" cy="1090620"/>
        </a:xfrm>
        <a:prstGeom prst="rect">
          <a:avLst/>
        </a:prstGeom>
      </xdr:spPr>
    </xdr:pic>
    <xdr:clientData/>
  </xdr:twoCellAnchor>
  <xdr:twoCellAnchor editAs="oneCell">
    <xdr:from>
      <xdr:col>28</xdr:col>
      <xdr:colOff>0</xdr:colOff>
      <xdr:row>210</xdr:row>
      <xdr:rowOff>0</xdr:rowOff>
    </xdr:from>
    <xdr:to>
      <xdr:col>32</xdr:col>
      <xdr:colOff>303784</xdr:colOff>
      <xdr:row>228</xdr:row>
      <xdr:rowOff>102053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97BC64CA-A8EF-4F48-BBF8-01C755FAB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7954626" y="34460090"/>
          <a:ext cx="2807498" cy="3041196"/>
        </a:xfrm>
        <a:prstGeom prst="rect">
          <a:avLst/>
        </a:prstGeom>
      </xdr:spPr>
    </xdr:pic>
    <xdr:clientData/>
  </xdr:twoCellAnchor>
  <xdr:twoCellAnchor editAs="oneCell">
    <xdr:from>
      <xdr:col>32</xdr:col>
      <xdr:colOff>523874</xdr:colOff>
      <xdr:row>209</xdr:row>
      <xdr:rowOff>95250</xdr:rowOff>
    </xdr:from>
    <xdr:to>
      <xdr:col>36</xdr:col>
      <xdr:colOff>279652</xdr:colOff>
      <xdr:row>236</xdr:row>
      <xdr:rowOff>50238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E8B289E3-902B-40C9-96D6-EA746D026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0982214" y="34392054"/>
          <a:ext cx="2259492" cy="4363703"/>
        </a:xfrm>
        <a:prstGeom prst="rect">
          <a:avLst/>
        </a:prstGeom>
      </xdr:spPr>
    </xdr:pic>
    <xdr:clientData/>
  </xdr:twoCellAnchor>
  <xdr:twoCellAnchor editAs="oneCell">
    <xdr:from>
      <xdr:col>22</xdr:col>
      <xdr:colOff>154779</xdr:colOff>
      <xdr:row>236</xdr:row>
      <xdr:rowOff>41672</xdr:rowOff>
    </xdr:from>
    <xdr:to>
      <xdr:col>29</xdr:col>
      <xdr:colOff>72532</xdr:colOff>
      <xdr:row>254</xdr:row>
      <xdr:rowOff>41671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70E0FD34-CE7F-4980-A8EA-5148C0259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4341077" y="38147626"/>
          <a:ext cx="4293299" cy="2893218"/>
        </a:xfrm>
        <a:prstGeom prst="rect">
          <a:avLst/>
        </a:prstGeom>
      </xdr:spPr>
    </xdr:pic>
    <xdr:clientData/>
  </xdr:twoCellAnchor>
  <xdr:twoCellAnchor editAs="oneCell">
    <xdr:from>
      <xdr:col>29</xdr:col>
      <xdr:colOff>226217</xdr:colOff>
      <xdr:row>236</xdr:row>
      <xdr:rowOff>131897</xdr:rowOff>
    </xdr:from>
    <xdr:to>
      <xdr:col>36</xdr:col>
      <xdr:colOff>490535</xdr:colOff>
      <xdr:row>256</xdr:row>
      <xdr:rowOff>130969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EB751FD4-AE45-4918-B94B-45F69BB30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8788061" y="38237851"/>
          <a:ext cx="4639865" cy="3213759"/>
        </a:xfrm>
        <a:prstGeom prst="rect">
          <a:avLst/>
        </a:prstGeom>
      </xdr:spPr>
    </xdr:pic>
    <xdr:clientData/>
  </xdr:twoCellAnchor>
  <xdr:twoCellAnchor editAs="oneCell">
    <xdr:from>
      <xdr:col>13</xdr:col>
      <xdr:colOff>481353</xdr:colOff>
      <xdr:row>245</xdr:row>
      <xdr:rowOff>83656</xdr:rowOff>
    </xdr:from>
    <xdr:to>
      <xdr:col>21</xdr:col>
      <xdr:colOff>359909</xdr:colOff>
      <xdr:row>258</xdr:row>
      <xdr:rowOff>18664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1A677501-B974-445E-B56D-DC1346BC5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427924" y="40258746"/>
          <a:ext cx="5505111" cy="2057722"/>
        </a:xfrm>
        <a:prstGeom prst="rect">
          <a:avLst/>
        </a:prstGeom>
      </xdr:spPr>
    </xdr:pic>
    <xdr:clientData/>
  </xdr:twoCellAnchor>
  <xdr:twoCellAnchor editAs="oneCell">
    <xdr:from>
      <xdr:col>22</xdr:col>
      <xdr:colOff>490537</xdr:colOff>
      <xdr:row>218</xdr:row>
      <xdr:rowOff>9525</xdr:rowOff>
    </xdr:from>
    <xdr:to>
      <xdr:col>25</xdr:col>
      <xdr:colOff>576263</xdr:colOff>
      <xdr:row>230</xdr:row>
      <xdr:rowOff>142875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8711D90C-F711-4835-8ED6-7E2DC1441E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/>
        <a:srcRect b="11508"/>
        <a:stretch/>
      </xdr:blipFill>
      <xdr:spPr>
        <a:xfrm>
          <a:off x="14649450" y="35480625"/>
          <a:ext cx="1957388" cy="2076450"/>
        </a:xfrm>
        <a:prstGeom prst="rect">
          <a:avLst/>
        </a:prstGeom>
      </xdr:spPr>
    </xdr:pic>
    <xdr:clientData/>
  </xdr:twoCellAnchor>
  <xdr:twoCellAnchor editAs="oneCell">
    <xdr:from>
      <xdr:col>9</xdr:col>
      <xdr:colOff>34019</xdr:colOff>
      <xdr:row>16</xdr:row>
      <xdr:rowOff>0</xdr:rowOff>
    </xdr:from>
    <xdr:to>
      <xdr:col>18</xdr:col>
      <xdr:colOff>605518</xdr:colOff>
      <xdr:row>26</xdr:row>
      <xdr:rowOff>122463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32FEC6A-CB9A-452F-8233-D14288981D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3265" t="3166" r="8801" b="79383"/>
        <a:stretch/>
      </xdr:blipFill>
      <xdr:spPr>
        <a:xfrm>
          <a:off x="5667376" y="2782661"/>
          <a:ext cx="6633482" cy="1755321"/>
        </a:xfrm>
        <a:prstGeom prst="rect">
          <a:avLst/>
        </a:prstGeom>
      </xdr:spPr>
    </xdr:pic>
    <xdr:clientData/>
  </xdr:twoCellAnchor>
  <xdr:twoCellAnchor editAs="oneCell">
    <xdr:from>
      <xdr:col>0</xdr:col>
      <xdr:colOff>461282</xdr:colOff>
      <xdr:row>232</xdr:row>
      <xdr:rowOff>21771</xdr:rowOff>
    </xdr:from>
    <xdr:to>
      <xdr:col>7</xdr:col>
      <xdr:colOff>387804</xdr:colOff>
      <xdr:row>267</xdr:row>
      <xdr:rowOff>50801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1A4DA96D-63D8-4306-A788-497B0D8AD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61282" y="38074147"/>
          <a:ext cx="4308022" cy="57440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66"/>
  <sheetViews>
    <sheetView tabSelected="1" zoomScale="70" zoomScaleNormal="70" zoomScalePageLayoutView="90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B143" sqref="B143"/>
    </sheetView>
  </sheetViews>
  <sheetFormatPr defaultColWidth="8.7109375" defaultRowHeight="12.75"/>
  <cols>
    <col min="1" max="1" width="46.7109375" customWidth="1"/>
    <col min="2" max="2" width="33.7109375" customWidth="1"/>
    <col min="3" max="7" width="16.7109375" customWidth="1"/>
    <col min="8" max="8" width="10.42578125" bestFit="1" customWidth="1"/>
  </cols>
  <sheetData>
    <row r="1" spans="1:14" ht="13.5" thickBot="1">
      <c r="A1" s="20" t="s">
        <v>0</v>
      </c>
      <c r="B1" s="20" t="s">
        <v>1</v>
      </c>
      <c r="C1" s="86" t="s">
        <v>2</v>
      </c>
      <c r="D1" s="87"/>
      <c r="E1" s="87"/>
      <c r="F1" s="87"/>
      <c r="G1" s="88"/>
      <c r="H1" s="21"/>
    </row>
    <row r="2" spans="1:14" ht="64.5" thickTop="1">
      <c r="A2" s="22"/>
      <c r="B2" s="22"/>
      <c r="C2" s="44" t="s">
        <v>3</v>
      </c>
      <c r="D2" s="44" t="s">
        <v>4</v>
      </c>
      <c r="E2" s="44" t="s">
        <v>5</v>
      </c>
      <c r="F2" s="44" t="s">
        <v>6</v>
      </c>
      <c r="G2" s="44" t="s">
        <v>7</v>
      </c>
      <c r="H2" s="21"/>
    </row>
    <row r="3" spans="1:14">
      <c r="A3" s="23"/>
      <c r="B3" s="45"/>
      <c r="C3" s="45"/>
      <c r="D3" s="45"/>
      <c r="E3" s="45"/>
      <c r="F3" s="45"/>
      <c r="G3" s="45"/>
      <c r="H3" s="21"/>
    </row>
    <row r="4" spans="1:14">
      <c r="A4" s="24" t="s">
        <v>8</v>
      </c>
      <c r="B4" s="42" t="s">
        <v>9</v>
      </c>
      <c r="C4" s="31"/>
      <c r="D4" s="31"/>
      <c r="E4" s="31"/>
      <c r="F4" s="31"/>
      <c r="G4" s="53">
        <f>12699*0.6</f>
        <v>7619.4</v>
      </c>
      <c r="H4" s="56"/>
      <c r="I4" s="52"/>
      <c r="J4" s="52"/>
      <c r="K4" s="52"/>
      <c r="L4" s="52"/>
      <c r="M4" s="52"/>
      <c r="N4" s="52"/>
    </row>
    <row r="5" spans="1:14">
      <c r="A5" s="25"/>
      <c r="B5" s="46"/>
      <c r="C5" s="45"/>
      <c r="D5" s="45"/>
      <c r="E5" s="45"/>
      <c r="F5" s="45"/>
      <c r="G5" s="45"/>
      <c r="H5" s="21"/>
    </row>
    <row r="6" spans="1:14">
      <c r="A6" s="26" t="s">
        <v>10</v>
      </c>
      <c r="B6" s="46"/>
      <c r="C6" s="45"/>
      <c r="D6" s="45"/>
      <c r="E6" s="45"/>
      <c r="F6" s="45"/>
      <c r="G6" s="45"/>
    </row>
    <row r="7" spans="1:14">
      <c r="A7" s="27" t="s">
        <v>11</v>
      </c>
      <c r="B7" s="41" t="s">
        <v>12</v>
      </c>
      <c r="C7" s="47"/>
      <c r="D7" s="47"/>
      <c r="E7" s="47"/>
      <c r="F7" s="47"/>
      <c r="G7" s="47">
        <f t="shared" ref="G7:G68" si="0">MAX(C7:F7)</f>
        <v>0</v>
      </c>
      <c r="H7" s="21"/>
    </row>
    <row r="8" spans="1:14">
      <c r="A8" s="27" t="s">
        <v>13</v>
      </c>
      <c r="B8" s="41" t="s">
        <v>12</v>
      </c>
      <c r="C8" s="47"/>
      <c r="D8" s="47"/>
      <c r="E8" s="47"/>
      <c r="F8" s="47"/>
      <c r="G8" s="47">
        <f t="shared" si="0"/>
        <v>0</v>
      </c>
      <c r="H8" s="21"/>
    </row>
    <row r="9" spans="1:14">
      <c r="A9" s="27" t="s">
        <v>14</v>
      </c>
      <c r="B9" s="41" t="s">
        <v>15</v>
      </c>
      <c r="C9" s="47"/>
      <c r="D9" s="47"/>
      <c r="E9" s="47"/>
      <c r="F9" s="47"/>
      <c r="G9" s="47">
        <f t="shared" si="0"/>
        <v>0</v>
      </c>
      <c r="H9" s="21"/>
    </row>
    <row r="10" spans="1:14">
      <c r="A10" s="27" t="s">
        <v>16</v>
      </c>
      <c r="B10" s="41" t="s">
        <v>12</v>
      </c>
      <c r="C10" s="47"/>
      <c r="D10" s="47"/>
      <c r="E10" s="47"/>
      <c r="F10" s="47"/>
      <c r="G10" s="47">
        <f t="shared" si="0"/>
        <v>0</v>
      </c>
      <c r="H10" s="21"/>
    </row>
    <row r="11" spans="1:14">
      <c r="A11" s="33" t="s">
        <v>17</v>
      </c>
      <c r="B11" s="41" t="s">
        <v>15</v>
      </c>
      <c r="C11" s="47"/>
      <c r="D11" s="47"/>
      <c r="E11" s="47"/>
      <c r="F11" s="47"/>
      <c r="G11" s="47">
        <f t="shared" si="0"/>
        <v>0</v>
      </c>
      <c r="H11" s="21"/>
    </row>
    <row r="12" spans="1:14">
      <c r="A12" s="66" t="s">
        <v>199</v>
      </c>
      <c r="B12" s="42" t="s">
        <v>200</v>
      </c>
      <c r="C12" s="31"/>
      <c r="D12" s="31"/>
      <c r="E12" s="31"/>
      <c r="F12" s="31">
        <v>119.07</v>
      </c>
      <c r="G12" s="31">
        <v>119.07</v>
      </c>
      <c r="H12" s="21"/>
    </row>
    <row r="13" spans="1:14">
      <c r="A13" s="27" t="s">
        <v>18</v>
      </c>
      <c r="B13" s="41" t="s">
        <v>15</v>
      </c>
      <c r="C13" s="47"/>
      <c r="D13" s="47"/>
      <c r="E13" s="47"/>
      <c r="F13" s="47"/>
      <c r="G13" s="47">
        <f t="shared" si="0"/>
        <v>0</v>
      </c>
      <c r="H13" s="21"/>
    </row>
    <row r="14" spans="1:14">
      <c r="A14" s="27" t="s">
        <v>19</v>
      </c>
      <c r="B14" s="41" t="s">
        <v>12</v>
      </c>
      <c r="C14" s="47"/>
      <c r="D14" s="47"/>
      <c r="E14" s="47"/>
      <c r="F14" s="47"/>
      <c r="G14" s="47">
        <f t="shared" si="0"/>
        <v>0</v>
      </c>
      <c r="H14" s="21"/>
    </row>
    <row r="15" spans="1:14">
      <c r="A15" s="48" t="s">
        <v>20</v>
      </c>
      <c r="B15" s="41" t="s">
        <v>15</v>
      </c>
      <c r="C15" s="47"/>
      <c r="D15" s="47"/>
      <c r="E15" s="47"/>
      <c r="F15" s="47"/>
      <c r="G15" s="47">
        <f t="shared" si="0"/>
        <v>0</v>
      </c>
      <c r="H15" s="21"/>
    </row>
    <row r="16" spans="1:14">
      <c r="A16" s="48" t="s">
        <v>21</v>
      </c>
      <c r="B16" s="41" t="s">
        <v>12</v>
      </c>
      <c r="C16" s="47"/>
      <c r="D16" s="47"/>
      <c r="E16" s="47"/>
      <c r="F16" s="47"/>
      <c r="G16" s="47">
        <f t="shared" si="0"/>
        <v>0</v>
      </c>
      <c r="H16" s="21"/>
    </row>
    <row r="17" spans="1:8">
      <c r="A17" s="25"/>
      <c r="B17" s="15"/>
      <c r="C17" s="45"/>
      <c r="D17" s="45"/>
      <c r="E17" s="45"/>
      <c r="F17" s="45"/>
      <c r="G17" s="45"/>
      <c r="H17" s="21"/>
    </row>
    <row r="18" spans="1:8">
      <c r="A18" s="26" t="s">
        <v>22</v>
      </c>
      <c r="B18" s="46"/>
      <c r="C18" s="45"/>
      <c r="D18" s="45"/>
      <c r="E18" s="45"/>
      <c r="F18" s="45"/>
      <c r="G18" s="45"/>
      <c r="H18" s="21"/>
    </row>
    <row r="19" spans="1:8">
      <c r="A19" s="28" t="s">
        <v>23</v>
      </c>
      <c r="B19" s="42" t="s">
        <v>24</v>
      </c>
      <c r="C19" s="31"/>
      <c r="D19" s="31">
        <v>3130.08</v>
      </c>
      <c r="E19" s="31"/>
      <c r="F19" s="31"/>
      <c r="G19" s="31">
        <v>3130.08</v>
      </c>
      <c r="H19" s="21"/>
    </row>
    <row r="20" spans="1:8">
      <c r="A20" s="48" t="s">
        <v>25</v>
      </c>
      <c r="B20" s="41" t="s">
        <v>15</v>
      </c>
      <c r="C20" s="47"/>
      <c r="D20" s="47"/>
      <c r="E20" s="47"/>
      <c r="F20" s="47"/>
      <c r="G20" s="47">
        <f t="shared" si="0"/>
        <v>0</v>
      </c>
      <c r="H20" s="21"/>
    </row>
    <row r="21" spans="1:8">
      <c r="A21" s="48" t="s">
        <v>26</v>
      </c>
      <c r="B21" s="41" t="s">
        <v>15</v>
      </c>
      <c r="C21" s="47"/>
      <c r="D21" s="47"/>
      <c r="E21" s="47"/>
      <c r="F21" s="47"/>
      <c r="G21" s="47">
        <f t="shared" si="0"/>
        <v>0</v>
      </c>
      <c r="H21" s="21"/>
    </row>
    <row r="22" spans="1:8">
      <c r="A22" s="48" t="s">
        <v>27</v>
      </c>
      <c r="B22" s="41" t="s">
        <v>15</v>
      </c>
      <c r="C22" s="47"/>
      <c r="D22" s="47"/>
      <c r="E22" s="47"/>
      <c r="F22" s="47"/>
      <c r="G22" s="47">
        <f t="shared" si="0"/>
        <v>0</v>
      </c>
      <c r="H22" s="21"/>
    </row>
    <row r="23" spans="1:8">
      <c r="A23" s="48" t="s">
        <v>28</v>
      </c>
      <c r="B23" s="41" t="s">
        <v>15</v>
      </c>
      <c r="C23" s="47"/>
      <c r="D23" s="47"/>
      <c r="E23" s="47"/>
      <c r="F23" s="47"/>
      <c r="G23" s="47">
        <f t="shared" si="0"/>
        <v>0</v>
      </c>
      <c r="H23" s="21"/>
    </row>
    <row r="24" spans="1:8">
      <c r="A24" s="48" t="s">
        <v>29</v>
      </c>
      <c r="B24" s="41" t="s">
        <v>12</v>
      </c>
      <c r="C24" s="47"/>
      <c r="D24" s="47"/>
      <c r="E24" s="47"/>
      <c r="F24" s="47"/>
      <c r="G24" s="47">
        <f t="shared" si="0"/>
        <v>0</v>
      </c>
      <c r="H24" s="21"/>
    </row>
    <row r="25" spans="1:8">
      <c r="A25" s="48" t="s">
        <v>30</v>
      </c>
      <c r="B25" s="41" t="s">
        <v>12</v>
      </c>
      <c r="C25" s="47"/>
      <c r="D25" s="47"/>
      <c r="E25" s="47"/>
      <c r="F25" s="47"/>
      <c r="G25" s="47">
        <f t="shared" si="0"/>
        <v>0</v>
      </c>
      <c r="H25" s="21"/>
    </row>
    <row r="26" spans="1:8">
      <c r="A26" s="27" t="s">
        <v>31</v>
      </c>
      <c r="B26" s="41" t="s">
        <v>12</v>
      </c>
      <c r="C26" s="47"/>
      <c r="D26" s="47"/>
      <c r="E26" s="47"/>
      <c r="F26" s="47"/>
      <c r="G26" s="47">
        <f t="shared" si="0"/>
        <v>0</v>
      </c>
      <c r="H26" s="21"/>
    </row>
    <row r="27" spans="1:8">
      <c r="A27" s="27" t="s">
        <v>21</v>
      </c>
      <c r="B27" s="41" t="s">
        <v>12</v>
      </c>
      <c r="C27" s="47"/>
      <c r="D27" s="47"/>
      <c r="E27" s="47"/>
      <c r="F27" s="47"/>
      <c r="G27" s="47">
        <f t="shared" si="0"/>
        <v>0</v>
      </c>
      <c r="H27" s="21"/>
    </row>
    <row r="28" spans="1:8">
      <c r="A28" s="49"/>
      <c r="B28" s="46"/>
      <c r="C28" s="45"/>
      <c r="D28" s="45"/>
      <c r="E28" s="45"/>
      <c r="F28" s="45"/>
      <c r="G28" s="45"/>
      <c r="H28" s="21"/>
    </row>
    <row r="29" spans="1:8">
      <c r="A29" s="26" t="s">
        <v>32</v>
      </c>
      <c r="B29" s="46"/>
      <c r="C29" s="45"/>
      <c r="D29" s="45"/>
      <c r="E29" s="45"/>
      <c r="F29" s="45"/>
      <c r="G29" s="45"/>
      <c r="H29" s="21"/>
    </row>
    <row r="30" spans="1:8">
      <c r="A30" s="48" t="s">
        <v>33</v>
      </c>
      <c r="B30" s="41" t="s">
        <v>15</v>
      </c>
      <c r="C30" s="47"/>
      <c r="D30" s="47"/>
      <c r="E30" s="47"/>
      <c r="F30" s="47"/>
      <c r="G30" s="47">
        <f t="shared" si="0"/>
        <v>0</v>
      </c>
      <c r="H30" s="21"/>
    </row>
    <row r="31" spans="1:8">
      <c r="A31" s="48" t="s">
        <v>34</v>
      </c>
      <c r="B31" s="41" t="s">
        <v>12</v>
      </c>
      <c r="C31" s="47"/>
      <c r="D31" s="47"/>
      <c r="E31" s="47"/>
      <c r="F31" s="47"/>
      <c r="G31" s="47">
        <f t="shared" si="0"/>
        <v>0</v>
      </c>
      <c r="H31" s="21"/>
    </row>
    <row r="32" spans="1:8">
      <c r="A32" s="48" t="s">
        <v>35</v>
      </c>
      <c r="B32" s="41" t="s">
        <v>12</v>
      </c>
      <c r="C32" s="47"/>
      <c r="D32" s="47"/>
      <c r="E32" s="47"/>
      <c r="F32" s="47"/>
      <c r="G32" s="47">
        <f t="shared" si="0"/>
        <v>0</v>
      </c>
      <c r="H32" s="21"/>
    </row>
    <row r="33" spans="1:8" s="52" customFormat="1">
      <c r="A33" s="66" t="s">
        <v>36</v>
      </c>
      <c r="B33" s="42" t="s">
        <v>37</v>
      </c>
      <c r="C33" s="31"/>
      <c r="D33" s="31"/>
      <c r="E33" s="67">
        <v>74.86</v>
      </c>
      <c r="F33" s="31"/>
      <c r="G33" s="31">
        <f t="shared" si="0"/>
        <v>74.86</v>
      </c>
      <c r="H33" s="56"/>
    </row>
    <row r="34" spans="1:8" s="52" customFormat="1">
      <c r="A34" s="66" t="s">
        <v>38</v>
      </c>
      <c r="B34" s="42" t="s">
        <v>39</v>
      </c>
      <c r="C34" s="31"/>
      <c r="D34" s="31"/>
      <c r="E34" s="67">
        <v>817.72</v>
      </c>
      <c r="F34" s="31"/>
      <c r="G34" s="31">
        <f t="shared" si="0"/>
        <v>817.72</v>
      </c>
      <c r="H34" s="56"/>
    </row>
    <row r="35" spans="1:8">
      <c r="A35" s="48" t="s">
        <v>40</v>
      </c>
      <c r="B35" s="41" t="s">
        <v>12</v>
      </c>
      <c r="C35" s="47"/>
      <c r="D35" s="47"/>
      <c r="E35" s="47"/>
      <c r="F35" s="47"/>
      <c r="G35" s="47">
        <f t="shared" si="0"/>
        <v>0</v>
      </c>
      <c r="H35" s="21"/>
    </row>
    <row r="36" spans="1:8">
      <c r="A36" s="48" t="s">
        <v>41</v>
      </c>
      <c r="B36" s="41" t="s">
        <v>12</v>
      </c>
      <c r="C36" s="47"/>
      <c r="D36" s="47"/>
      <c r="E36" s="47"/>
      <c r="F36" s="47"/>
      <c r="G36" s="47">
        <f t="shared" si="0"/>
        <v>0</v>
      </c>
      <c r="H36" s="21"/>
    </row>
    <row r="37" spans="1:8">
      <c r="A37" s="33" t="s">
        <v>42</v>
      </c>
      <c r="B37" s="54" t="s">
        <v>12</v>
      </c>
      <c r="C37" s="55"/>
      <c r="D37" s="55"/>
      <c r="E37" s="55"/>
      <c r="F37" s="55"/>
      <c r="G37" s="55">
        <f t="shared" si="0"/>
        <v>0</v>
      </c>
      <c r="H37" s="21"/>
    </row>
    <row r="38" spans="1:8" s="52" customFormat="1">
      <c r="A38" s="33" t="s">
        <v>31</v>
      </c>
      <c r="B38" s="54" t="s">
        <v>12</v>
      </c>
      <c r="C38" s="55"/>
      <c r="D38" s="55"/>
      <c r="E38" s="55"/>
      <c r="F38" s="55"/>
      <c r="G38" s="55">
        <f t="shared" si="0"/>
        <v>0</v>
      </c>
      <c r="H38" s="56"/>
    </row>
    <row r="39" spans="1:8">
      <c r="A39" s="27" t="s">
        <v>21</v>
      </c>
      <c r="B39" s="41" t="s">
        <v>12</v>
      </c>
      <c r="C39" s="47"/>
      <c r="D39" s="47"/>
      <c r="E39" s="47"/>
      <c r="F39" s="47"/>
      <c r="G39" s="47">
        <f t="shared" si="0"/>
        <v>0</v>
      </c>
      <c r="H39" s="21"/>
    </row>
    <row r="40" spans="1:8">
      <c r="A40" s="49"/>
      <c r="B40" s="46"/>
      <c r="C40" s="45"/>
      <c r="D40" s="45"/>
      <c r="E40" s="45"/>
      <c r="F40" s="45"/>
      <c r="G40" s="45"/>
      <c r="H40" s="21"/>
    </row>
    <row r="41" spans="1:8">
      <c r="A41" s="26" t="s">
        <v>43</v>
      </c>
      <c r="B41" s="46"/>
      <c r="C41" s="45"/>
      <c r="D41" s="45"/>
      <c r="E41" s="45"/>
      <c r="F41" s="45"/>
      <c r="G41" s="45"/>
      <c r="H41" s="21"/>
    </row>
    <row r="42" spans="1:8">
      <c r="A42" s="48" t="s">
        <v>44</v>
      </c>
      <c r="B42" s="54" t="s">
        <v>45</v>
      </c>
      <c r="C42" s="47"/>
      <c r="D42" s="47"/>
      <c r="E42" s="47"/>
      <c r="F42" s="47"/>
      <c r="G42" s="47">
        <f t="shared" si="0"/>
        <v>0</v>
      </c>
      <c r="H42" s="21"/>
    </row>
    <row r="43" spans="1:8">
      <c r="A43" s="48" t="s">
        <v>46</v>
      </c>
      <c r="B43" s="41" t="s">
        <v>47</v>
      </c>
      <c r="C43" s="47"/>
      <c r="D43" s="47"/>
      <c r="E43" s="47"/>
      <c r="F43" s="47"/>
      <c r="G43" s="47">
        <f t="shared" si="0"/>
        <v>0</v>
      </c>
      <c r="H43" s="21"/>
    </row>
    <row r="44" spans="1:8">
      <c r="A44" s="48" t="s">
        <v>48</v>
      </c>
      <c r="B44" s="41" t="s">
        <v>12</v>
      </c>
      <c r="C44" s="47"/>
      <c r="D44" s="47"/>
      <c r="E44" s="47"/>
      <c r="F44" s="47"/>
      <c r="G44" s="47">
        <f t="shared" si="0"/>
        <v>0</v>
      </c>
      <c r="H44" s="21"/>
    </row>
    <row r="45" spans="1:8" s="52" customFormat="1">
      <c r="A45" s="62" t="s">
        <v>49</v>
      </c>
      <c r="B45" s="54" t="s">
        <v>15</v>
      </c>
      <c r="C45" s="55"/>
      <c r="D45" s="55"/>
      <c r="E45" s="55"/>
      <c r="F45" s="55"/>
      <c r="G45" s="55">
        <f t="shared" si="0"/>
        <v>0</v>
      </c>
      <c r="H45" s="56"/>
    </row>
    <row r="46" spans="1:8">
      <c r="A46" s="48" t="s">
        <v>50</v>
      </c>
      <c r="B46" s="41" t="s">
        <v>15</v>
      </c>
      <c r="C46" s="47"/>
      <c r="D46" s="47"/>
      <c r="E46" s="47"/>
      <c r="F46" s="47"/>
      <c r="G46" s="47">
        <f t="shared" si="0"/>
        <v>0</v>
      </c>
      <c r="H46" s="21"/>
    </row>
    <row r="47" spans="1:8" s="52" customFormat="1">
      <c r="A47" s="62" t="s">
        <v>51</v>
      </c>
      <c r="B47" s="54" t="s">
        <v>15</v>
      </c>
      <c r="C47" s="55"/>
      <c r="D47" s="55"/>
      <c r="E47" s="65"/>
      <c r="F47" s="55"/>
      <c r="G47" s="55">
        <f t="shared" si="0"/>
        <v>0</v>
      </c>
      <c r="H47" s="56"/>
    </row>
    <row r="48" spans="1:8" s="52" customFormat="1">
      <c r="A48" s="62" t="s">
        <v>52</v>
      </c>
      <c r="B48" s="54" t="s">
        <v>15</v>
      </c>
      <c r="C48" s="55"/>
      <c r="D48" s="55"/>
      <c r="E48" s="55"/>
      <c r="F48" s="55"/>
      <c r="G48" s="55">
        <f t="shared" si="0"/>
        <v>0</v>
      </c>
      <c r="H48" s="56"/>
    </row>
    <row r="49" spans="1:8">
      <c r="A49" s="48" t="s">
        <v>31</v>
      </c>
      <c r="B49" s="41" t="s">
        <v>12</v>
      </c>
      <c r="C49" s="47"/>
      <c r="D49" s="47"/>
      <c r="E49" s="47"/>
      <c r="F49" s="47"/>
      <c r="G49" s="47">
        <f t="shared" si="0"/>
        <v>0</v>
      </c>
      <c r="H49" s="21"/>
    </row>
    <row r="50" spans="1:8" s="52" customFormat="1">
      <c r="A50" s="66" t="s">
        <v>21</v>
      </c>
      <c r="B50" s="42" t="s">
        <v>53</v>
      </c>
      <c r="C50" s="31"/>
      <c r="D50" s="31"/>
      <c r="E50" s="58">
        <v>299</v>
      </c>
      <c r="F50" s="31"/>
      <c r="G50" s="31">
        <f t="shared" si="0"/>
        <v>299</v>
      </c>
      <c r="H50" s="56"/>
    </row>
    <row r="51" spans="1:8">
      <c r="A51" s="25"/>
      <c r="B51" s="46"/>
      <c r="C51" s="45"/>
      <c r="D51" s="45"/>
      <c r="E51" s="45"/>
      <c r="F51" s="45"/>
      <c r="G51" s="45"/>
      <c r="H51" s="21"/>
    </row>
    <row r="52" spans="1:8">
      <c r="A52" s="26" t="s">
        <v>54</v>
      </c>
      <c r="B52" s="46"/>
      <c r="C52" s="45"/>
      <c r="D52" s="45"/>
      <c r="E52" s="45"/>
      <c r="F52" s="45"/>
      <c r="G52" s="45"/>
      <c r="H52" s="21"/>
    </row>
    <row r="53" spans="1:8">
      <c r="A53" s="28" t="s">
        <v>55</v>
      </c>
      <c r="B53" s="29" t="s">
        <v>56</v>
      </c>
      <c r="C53" s="31"/>
      <c r="D53" s="31"/>
      <c r="E53" s="31">
        <v>137.79</v>
      </c>
      <c r="F53" s="31"/>
      <c r="G53" s="31">
        <f t="shared" si="0"/>
        <v>137.79</v>
      </c>
      <c r="H53" s="21"/>
    </row>
    <row r="54" spans="1:8" s="52" customFormat="1">
      <c r="A54" s="28" t="s">
        <v>57</v>
      </c>
      <c r="B54" s="42" t="s">
        <v>58</v>
      </c>
      <c r="C54" s="31"/>
      <c r="D54" s="31"/>
      <c r="E54" s="31">
        <v>88.85</v>
      </c>
      <c r="F54" s="31"/>
      <c r="G54" s="31">
        <f t="shared" si="0"/>
        <v>88.85</v>
      </c>
      <c r="H54" s="56"/>
    </row>
    <row r="55" spans="1:8" s="52" customFormat="1">
      <c r="A55" s="28" t="s">
        <v>59</v>
      </c>
      <c r="B55" s="29" t="s">
        <v>60</v>
      </c>
      <c r="C55" s="31"/>
      <c r="D55" s="31"/>
      <c r="E55" s="31">
        <v>281.17</v>
      </c>
      <c r="F55" s="31"/>
      <c r="G55" s="31">
        <f t="shared" si="0"/>
        <v>281.17</v>
      </c>
      <c r="H55" s="56"/>
    </row>
    <row r="56" spans="1:8">
      <c r="A56" s="27" t="s">
        <v>61</v>
      </c>
      <c r="B56" s="43" t="s">
        <v>12</v>
      </c>
      <c r="C56" s="47"/>
      <c r="D56" s="47"/>
      <c r="E56" s="47"/>
      <c r="F56" s="47"/>
      <c r="G56" s="47">
        <f t="shared" si="0"/>
        <v>0</v>
      </c>
      <c r="H56" s="21"/>
    </row>
    <row r="57" spans="1:8">
      <c r="A57" s="27" t="s">
        <v>62</v>
      </c>
      <c r="B57" s="43" t="s">
        <v>12</v>
      </c>
      <c r="C57" s="47"/>
      <c r="D57" s="47"/>
      <c r="E57" s="47"/>
      <c r="F57" s="47"/>
      <c r="G57" s="47">
        <f t="shared" si="0"/>
        <v>0</v>
      </c>
      <c r="H57" s="21"/>
    </row>
    <row r="58" spans="1:8">
      <c r="A58" s="27" t="s">
        <v>63</v>
      </c>
      <c r="B58" s="43" t="s">
        <v>12</v>
      </c>
      <c r="C58" s="47"/>
      <c r="D58" s="47"/>
      <c r="E58" s="47"/>
      <c r="F58" s="47"/>
      <c r="G58" s="47">
        <f t="shared" si="0"/>
        <v>0</v>
      </c>
      <c r="H58" s="21"/>
    </row>
    <row r="59" spans="1:8">
      <c r="A59" s="27" t="s">
        <v>64</v>
      </c>
      <c r="B59" s="43" t="s">
        <v>12</v>
      </c>
      <c r="C59" s="47"/>
      <c r="D59" s="47"/>
      <c r="E59" s="47"/>
      <c r="F59" s="47"/>
      <c r="G59" s="47">
        <f t="shared" si="0"/>
        <v>0</v>
      </c>
      <c r="H59" s="21"/>
    </row>
    <row r="60" spans="1:8">
      <c r="A60" s="27" t="s">
        <v>65</v>
      </c>
      <c r="B60" s="43" t="s">
        <v>12</v>
      </c>
      <c r="C60" s="47"/>
      <c r="D60" s="47"/>
      <c r="E60" s="47"/>
      <c r="F60" s="47"/>
      <c r="G60" s="47">
        <f t="shared" si="0"/>
        <v>0</v>
      </c>
      <c r="H60" s="21"/>
    </row>
    <row r="61" spans="1:8" s="52" customFormat="1">
      <c r="A61" s="28" t="s">
        <v>31</v>
      </c>
      <c r="B61" s="42" t="s">
        <v>237</v>
      </c>
      <c r="C61" s="31">
        <v>67</v>
      </c>
      <c r="D61" s="31"/>
      <c r="E61" s="31"/>
      <c r="F61" s="31"/>
      <c r="G61" s="31">
        <f>MAX(C61:F61)</f>
        <v>67</v>
      </c>
      <c r="H61" s="56"/>
    </row>
    <row r="62" spans="1:8">
      <c r="A62" s="28" t="s">
        <v>21</v>
      </c>
      <c r="B62" s="42" t="s">
        <v>66</v>
      </c>
      <c r="C62" s="31"/>
      <c r="D62" s="31"/>
      <c r="E62" s="31">
        <v>94.54</v>
      </c>
      <c r="F62" s="31"/>
      <c r="G62" s="31">
        <f t="shared" si="0"/>
        <v>94.54</v>
      </c>
      <c r="H62" s="21"/>
    </row>
    <row r="63" spans="1:8">
      <c r="A63" s="25"/>
      <c r="B63" s="46"/>
      <c r="C63" s="45"/>
      <c r="D63" s="45"/>
      <c r="E63" s="45"/>
      <c r="F63" s="45"/>
      <c r="G63" s="45"/>
      <c r="H63" s="21"/>
    </row>
    <row r="64" spans="1:8">
      <c r="A64" s="30" t="s">
        <v>67</v>
      </c>
      <c r="B64" s="46"/>
      <c r="C64" s="45"/>
      <c r="D64" s="45"/>
      <c r="E64" s="45"/>
      <c r="F64" s="45"/>
      <c r="G64" s="45"/>
      <c r="H64" s="21"/>
    </row>
    <row r="65" spans="1:8">
      <c r="A65" s="48" t="s">
        <v>68</v>
      </c>
      <c r="B65" s="41" t="s">
        <v>15</v>
      </c>
      <c r="C65" s="47"/>
      <c r="D65" s="47"/>
      <c r="E65" s="47"/>
      <c r="F65" s="47"/>
      <c r="G65" s="47">
        <f t="shared" si="0"/>
        <v>0</v>
      </c>
      <c r="H65" s="21"/>
    </row>
    <row r="66" spans="1:8">
      <c r="A66" s="48" t="s">
        <v>20</v>
      </c>
      <c r="B66" s="41" t="s">
        <v>15</v>
      </c>
      <c r="C66" s="47"/>
      <c r="D66" s="47"/>
      <c r="E66" s="47"/>
      <c r="F66" s="47"/>
      <c r="G66" s="47">
        <f t="shared" si="0"/>
        <v>0</v>
      </c>
      <c r="H66" s="21"/>
    </row>
    <row r="67" spans="1:8">
      <c r="A67" s="50" t="s">
        <v>69</v>
      </c>
      <c r="B67" s="41" t="s">
        <v>15</v>
      </c>
      <c r="C67" s="47"/>
      <c r="D67" s="47"/>
      <c r="E67" s="47"/>
      <c r="F67" s="47"/>
      <c r="G67" s="47">
        <f t="shared" si="0"/>
        <v>0</v>
      </c>
      <c r="H67" s="21"/>
    </row>
    <row r="68" spans="1:8">
      <c r="A68" s="48" t="s">
        <v>70</v>
      </c>
      <c r="B68" s="41" t="s">
        <v>15</v>
      </c>
      <c r="C68" s="47"/>
      <c r="D68" s="47"/>
      <c r="E68" s="47"/>
      <c r="F68" s="47"/>
      <c r="G68" s="47">
        <f t="shared" si="0"/>
        <v>0</v>
      </c>
      <c r="H68" s="21"/>
    </row>
    <row r="69" spans="1:8" s="52" customFormat="1" ht="25.5">
      <c r="A69" s="66" t="s">
        <v>71</v>
      </c>
      <c r="B69" s="42" t="s">
        <v>249</v>
      </c>
      <c r="C69" s="31"/>
      <c r="D69" s="31"/>
      <c r="E69" s="67"/>
      <c r="F69" s="31">
        <v>691.58</v>
      </c>
      <c r="G69" s="31">
        <v>691.58</v>
      </c>
      <c r="H69" s="56"/>
    </row>
    <row r="70" spans="1:8" s="76" customFormat="1">
      <c r="A70" s="66" t="s">
        <v>31</v>
      </c>
      <c r="B70" s="42" t="s">
        <v>259</v>
      </c>
      <c r="C70" s="31">
        <v>244</v>
      </c>
      <c r="D70" s="31"/>
      <c r="E70" s="31"/>
      <c r="F70" s="31"/>
      <c r="G70" s="31">
        <f t="shared" ref="G70:G132" si="1">MAX(C70:F70)</f>
        <v>244</v>
      </c>
      <c r="H70" s="75"/>
    </row>
    <row r="71" spans="1:8" ht="25.5">
      <c r="A71" s="66" t="s">
        <v>21</v>
      </c>
      <c r="B71" s="42" t="s">
        <v>251</v>
      </c>
      <c r="C71" s="31">
        <v>105.86</v>
      </c>
      <c r="D71" s="31"/>
      <c r="E71" s="31"/>
      <c r="F71" s="31"/>
      <c r="G71" s="31">
        <f t="shared" si="1"/>
        <v>105.86</v>
      </c>
      <c r="H71" s="21"/>
    </row>
    <row r="72" spans="1:8">
      <c r="A72" s="25"/>
      <c r="B72" s="46"/>
      <c r="C72" s="45"/>
      <c r="D72" s="45"/>
      <c r="E72" s="45"/>
      <c r="F72" s="45"/>
      <c r="G72" s="45"/>
      <c r="H72" s="21"/>
    </row>
    <row r="73" spans="1:8">
      <c r="A73" s="26" t="s">
        <v>72</v>
      </c>
      <c r="B73" s="46"/>
      <c r="C73" s="45"/>
      <c r="D73" s="45"/>
      <c r="E73" s="45"/>
      <c r="F73" s="45"/>
      <c r="G73" s="45"/>
      <c r="H73" s="21"/>
    </row>
    <row r="74" spans="1:8" s="52" customFormat="1">
      <c r="A74" s="28" t="s">
        <v>73</v>
      </c>
      <c r="B74" s="42" t="s">
        <v>74</v>
      </c>
      <c r="C74" s="31"/>
      <c r="D74" s="31"/>
      <c r="E74" s="31"/>
      <c r="F74" s="13">
        <v>99.635000000000005</v>
      </c>
      <c r="G74" s="31">
        <f>MAX(C74:F74)</f>
        <v>99.635000000000005</v>
      </c>
      <c r="H74" s="56"/>
    </row>
    <row r="75" spans="1:8">
      <c r="A75" s="48" t="s">
        <v>20</v>
      </c>
      <c r="B75" s="41" t="s">
        <v>15</v>
      </c>
      <c r="C75" s="47"/>
      <c r="D75" s="47"/>
      <c r="E75" s="47"/>
      <c r="F75" s="47"/>
      <c r="G75" s="47">
        <f t="shared" si="1"/>
        <v>0</v>
      </c>
      <c r="H75" s="21"/>
    </row>
    <row r="76" spans="1:8">
      <c r="A76" s="27" t="s">
        <v>69</v>
      </c>
      <c r="B76" s="41" t="s">
        <v>15</v>
      </c>
      <c r="C76" s="47"/>
      <c r="D76" s="47"/>
      <c r="E76" s="47"/>
      <c r="F76" s="47"/>
      <c r="G76" s="47">
        <f t="shared" si="1"/>
        <v>0</v>
      </c>
      <c r="H76" s="21"/>
    </row>
    <row r="77" spans="1:8" s="52" customFormat="1">
      <c r="A77" s="28" t="s">
        <v>228</v>
      </c>
      <c r="B77" s="42" t="s">
        <v>75</v>
      </c>
      <c r="C77" s="31"/>
      <c r="D77" s="31"/>
      <c r="E77" s="31"/>
      <c r="F77" s="31">
        <v>19.98</v>
      </c>
      <c r="G77" s="31">
        <v>19.98</v>
      </c>
      <c r="H77" s="56"/>
    </row>
    <row r="78" spans="1:8">
      <c r="A78" s="27" t="s">
        <v>76</v>
      </c>
      <c r="B78" s="41" t="s">
        <v>15</v>
      </c>
      <c r="C78" s="47"/>
      <c r="D78" s="47"/>
      <c r="E78" s="47"/>
      <c r="F78" s="47"/>
      <c r="G78" s="47">
        <f t="shared" si="1"/>
        <v>0</v>
      </c>
      <c r="H78" s="21"/>
    </row>
    <row r="79" spans="1:8">
      <c r="A79" s="27" t="s">
        <v>31</v>
      </c>
      <c r="B79" s="41" t="s">
        <v>12</v>
      </c>
      <c r="C79" s="47"/>
      <c r="D79" s="47"/>
      <c r="E79" s="47"/>
      <c r="F79" s="47"/>
      <c r="G79" s="47">
        <f t="shared" si="1"/>
        <v>0</v>
      </c>
      <c r="H79" s="21"/>
    </row>
    <row r="80" spans="1:8" s="52" customFormat="1">
      <c r="A80" s="33" t="s">
        <v>21</v>
      </c>
      <c r="B80" s="54"/>
      <c r="C80" s="55"/>
      <c r="D80" s="55"/>
      <c r="E80" s="55"/>
      <c r="F80" s="55"/>
      <c r="G80" s="55"/>
      <c r="H80" s="56"/>
    </row>
    <row r="81" spans="1:8">
      <c r="A81" s="25"/>
      <c r="B81" s="46"/>
      <c r="C81" s="45"/>
      <c r="D81" s="45"/>
      <c r="E81" s="45"/>
      <c r="F81" s="45"/>
      <c r="G81" s="45"/>
      <c r="H81" s="21"/>
    </row>
    <row r="82" spans="1:8">
      <c r="A82" s="26" t="s">
        <v>77</v>
      </c>
      <c r="B82" s="46"/>
      <c r="C82" s="45"/>
      <c r="D82" s="45"/>
      <c r="E82" s="45"/>
      <c r="F82" s="45"/>
      <c r="G82" s="45"/>
      <c r="H82" s="21"/>
    </row>
    <row r="83" spans="1:8" s="52" customFormat="1">
      <c r="A83" s="28" t="s">
        <v>78</v>
      </c>
      <c r="B83" s="42" t="s">
        <v>79</v>
      </c>
      <c r="C83" s="31"/>
      <c r="D83" s="31"/>
      <c r="E83" s="31"/>
      <c r="F83" s="31">
        <v>550.54999999999995</v>
      </c>
      <c r="G83" s="31">
        <v>550.54999999999995</v>
      </c>
      <c r="H83" s="56"/>
    </row>
    <row r="84" spans="1:8">
      <c r="A84" s="27" t="s">
        <v>80</v>
      </c>
      <c r="B84" s="41" t="s">
        <v>12</v>
      </c>
      <c r="C84" s="47"/>
      <c r="D84" s="47"/>
      <c r="E84" s="47"/>
      <c r="F84" s="47"/>
      <c r="G84" s="47">
        <f t="shared" si="1"/>
        <v>0</v>
      </c>
      <c r="H84" s="21"/>
    </row>
    <row r="85" spans="1:8" s="52" customFormat="1">
      <c r="A85" s="33" t="s">
        <v>81</v>
      </c>
      <c r="B85" s="54" t="s">
        <v>15</v>
      </c>
      <c r="C85" s="55"/>
      <c r="D85" s="55"/>
      <c r="E85" s="55"/>
      <c r="F85" s="55"/>
      <c r="G85" s="55"/>
      <c r="H85" s="56"/>
    </row>
    <row r="86" spans="1:8" s="52" customFormat="1">
      <c r="A86" s="28" t="s">
        <v>82</v>
      </c>
      <c r="B86" s="42" t="s">
        <v>83</v>
      </c>
      <c r="C86" s="31"/>
      <c r="D86" s="31"/>
      <c r="E86" s="31"/>
      <c r="F86" s="12">
        <v>142.86000000000001</v>
      </c>
      <c r="G86" s="31">
        <v>142.86000000000001</v>
      </c>
      <c r="H86" s="56"/>
    </row>
    <row r="87" spans="1:8" s="52" customFormat="1">
      <c r="A87" s="28" t="s">
        <v>84</v>
      </c>
      <c r="B87" s="42" t="s">
        <v>207</v>
      </c>
      <c r="C87" s="31"/>
      <c r="D87" s="31">
        <v>400.97</v>
      </c>
      <c r="E87" s="31"/>
      <c r="F87" s="31"/>
      <c r="G87" s="31">
        <v>400.97</v>
      </c>
      <c r="H87" s="56"/>
    </row>
    <row r="88" spans="1:8" s="52" customFormat="1">
      <c r="A88" s="28" t="s">
        <v>85</v>
      </c>
      <c r="B88" s="42" t="s">
        <v>212</v>
      </c>
      <c r="C88" s="31"/>
      <c r="D88" s="31"/>
      <c r="E88" s="31">
        <v>229.95</v>
      </c>
      <c r="F88" s="31"/>
      <c r="G88" s="31">
        <f t="shared" si="1"/>
        <v>229.95</v>
      </c>
      <c r="H88" s="56"/>
    </row>
    <row r="89" spans="1:8" s="16" customFormat="1">
      <c r="A89" s="71" t="s">
        <v>86</v>
      </c>
      <c r="B89" s="72" t="s">
        <v>15</v>
      </c>
      <c r="C89" s="73"/>
      <c r="D89" s="73"/>
      <c r="E89" s="73"/>
      <c r="F89" s="73"/>
      <c r="G89" s="73">
        <f t="shared" si="1"/>
        <v>0</v>
      </c>
      <c r="H89" s="38"/>
    </row>
    <row r="90" spans="1:8" s="16" customFormat="1">
      <c r="A90" s="71" t="s">
        <v>87</v>
      </c>
      <c r="B90" s="72" t="s">
        <v>15</v>
      </c>
      <c r="C90" s="73"/>
      <c r="D90" s="73"/>
      <c r="E90" s="73"/>
      <c r="F90" s="73"/>
      <c r="G90" s="73">
        <f t="shared" si="1"/>
        <v>0</v>
      </c>
      <c r="H90" s="38"/>
    </row>
    <row r="91" spans="1:8" s="52" customFormat="1">
      <c r="A91" s="33" t="s">
        <v>88</v>
      </c>
      <c r="B91" s="54" t="s">
        <v>89</v>
      </c>
      <c r="C91" s="55"/>
      <c r="D91" s="55"/>
      <c r="E91" s="55"/>
      <c r="F91" s="55"/>
      <c r="G91" s="55">
        <f t="shared" si="1"/>
        <v>0</v>
      </c>
      <c r="H91" s="56"/>
    </row>
    <row r="92" spans="1:8" s="52" customFormat="1">
      <c r="A92" s="57" t="s">
        <v>90</v>
      </c>
      <c r="B92" s="42" t="s">
        <v>91</v>
      </c>
      <c r="C92" s="58">
        <v>180</v>
      </c>
      <c r="D92" s="31"/>
      <c r="E92" s="31"/>
      <c r="F92" s="31"/>
      <c r="G92" s="31">
        <f t="shared" si="1"/>
        <v>180</v>
      </c>
      <c r="H92" s="56"/>
    </row>
    <row r="93" spans="1:8">
      <c r="A93" s="27" t="s">
        <v>31</v>
      </c>
      <c r="B93" s="54"/>
      <c r="C93" s="47"/>
      <c r="D93" s="47"/>
      <c r="E93" s="47"/>
      <c r="F93" s="47"/>
      <c r="G93" s="47">
        <f t="shared" si="1"/>
        <v>0</v>
      </c>
      <c r="H93" s="21"/>
    </row>
    <row r="94" spans="1:8">
      <c r="A94" s="28" t="s">
        <v>21</v>
      </c>
      <c r="B94" s="42" t="s">
        <v>92</v>
      </c>
      <c r="C94" s="31"/>
      <c r="D94" s="31"/>
      <c r="E94" s="31">
        <v>109.99</v>
      </c>
      <c r="F94" s="31"/>
      <c r="G94" s="31">
        <f t="shared" si="1"/>
        <v>109.99</v>
      </c>
      <c r="H94" s="21"/>
    </row>
    <row r="95" spans="1:8">
      <c r="A95" s="25"/>
      <c r="B95" s="46"/>
      <c r="C95" s="45"/>
      <c r="D95" s="45"/>
      <c r="E95" s="45"/>
      <c r="F95" s="45"/>
      <c r="G95" s="45"/>
      <c r="H95" s="21"/>
    </row>
    <row r="96" spans="1:8">
      <c r="A96" s="26" t="s">
        <v>93</v>
      </c>
      <c r="B96" s="46"/>
      <c r="C96" s="45"/>
      <c r="D96" s="45"/>
      <c r="E96" s="45"/>
      <c r="F96" s="45"/>
      <c r="G96" s="45"/>
      <c r="H96" s="21"/>
    </row>
    <row r="97" spans="1:9" s="52" customFormat="1">
      <c r="A97" s="33" t="s">
        <v>94</v>
      </c>
      <c r="B97" s="54" t="s">
        <v>15</v>
      </c>
      <c r="C97" s="55"/>
      <c r="D97" s="55"/>
      <c r="E97" s="55"/>
      <c r="F97" s="55"/>
      <c r="G97" s="55">
        <f t="shared" si="1"/>
        <v>0</v>
      </c>
      <c r="H97" s="56"/>
    </row>
    <row r="98" spans="1:9">
      <c r="A98" s="27" t="s">
        <v>95</v>
      </c>
      <c r="B98" s="41" t="s">
        <v>47</v>
      </c>
      <c r="C98" s="47"/>
      <c r="D98" s="47"/>
      <c r="E98" s="47"/>
      <c r="F98" s="47"/>
      <c r="G98" s="47">
        <f t="shared" si="1"/>
        <v>0</v>
      </c>
      <c r="H98" s="21"/>
    </row>
    <row r="99" spans="1:9">
      <c r="A99" s="27" t="s">
        <v>96</v>
      </c>
      <c r="B99" s="41" t="s">
        <v>15</v>
      </c>
      <c r="C99" s="47"/>
      <c r="D99" s="47"/>
      <c r="E99" s="47"/>
      <c r="F99" s="47"/>
      <c r="G99" s="47">
        <f t="shared" si="1"/>
        <v>0</v>
      </c>
      <c r="H99" s="21"/>
    </row>
    <row r="100" spans="1:9" s="52" customFormat="1">
      <c r="A100" s="28" t="s">
        <v>97</v>
      </c>
      <c r="B100" s="42" t="s">
        <v>98</v>
      </c>
      <c r="C100" s="31"/>
      <c r="D100" s="31"/>
      <c r="E100" s="31"/>
      <c r="F100" s="31">
        <v>209.78</v>
      </c>
      <c r="G100" s="31">
        <f t="shared" si="1"/>
        <v>209.78</v>
      </c>
      <c r="H100" s="56"/>
    </row>
    <row r="101" spans="1:9">
      <c r="A101" s="27" t="s">
        <v>99</v>
      </c>
      <c r="B101" s="41" t="s">
        <v>15</v>
      </c>
      <c r="C101" s="47"/>
      <c r="D101" s="47"/>
      <c r="E101" s="47"/>
      <c r="F101" s="47"/>
      <c r="G101" s="47">
        <f t="shared" si="1"/>
        <v>0</v>
      </c>
      <c r="H101" s="21"/>
    </row>
    <row r="102" spans="1:9" s="52" customFormat="1">
      <c r="A102" s="33" t="s">
        <v>31</v>
      </c>
      <c r="B102" s="54" t="s">
        <v>12</v>
      </c>
      <c r="C102" s="55"/>
      <c r="D102" s="55"/>
      <c r="E102" s="55"/>
      <c r="F102" s="55"/>
      <c r="G102" s="55">
        <f t="shared" si="1"/>
        <v>0</v>
      </c>
      <c r="H102" s="56"/>
    </row>
    <row r="103" spans="1:9">
      <c r="A103" s="27" t="s">
        <v>21</v>
      </c>
      <c r="B103" s="41" t="s">
        <v>12</v>
      </c>
      <c r="C103" s="47"/>
      <c r="D103" s="47"/>
      <c r="E103" s="47"/>
      <c r="F103" s="47"/>
      <c r="G103" s="47">
        <f t="shared" si="1"/>
        <v>0</v>
      </c>
      <c r="H103" s="21"/>
    </row>
    <row r="104" spans="1:9">
      <c r="A104" s="25"/>
      <c r="B104" s="46"/>
      <c r="C104" s="45"/>
      <c r="D104" s="45"/>
      <c r="E104" s="45"/>
      <c r="F104" s="45"/>
      <c r="G104" s="45"/>
      <c r="H104" s="21"/>
    </row>
    <row r="105" spans="1:9">
      <c r="A105" s="26" t="s">
        <v>100</v>
      </c>
      <c r="B105" s="46"/>
      <c r="C105" s="45"/>
      <c r="D105" s="45"/>
      <c r="E105" s="45"/>
      <c r="F105" s="45"/>
      <c r="G105" s="45"/>
      <c r="H105" s="21"/>
    </row>
    <row r="106" spans="1:9">
      <c r="A106" s="28" t="s">
        <v>101</v>
      </c>
      <c r="B106" s="29" t="s">
        <v>102</v>
      </c>
      <c r="C106" s="31"/>
      <c r="D106" s="31"/>
      <c r="E106" s="31"/>
      <c r="F106" s="31">
        <v>5.82</v>
      </c>
      <c r="G106" s="31">
        <v>5.82</v>
      </c>
      <c r="H106" s="21"/>
    </row>
    <row r="107" spans="1:9">
      <c r="A107" s="28" t="s">
        <v>103</v>
      </c>
      <c r="B107" s="29" t="s">
        <v>104</v>
      </c>
      <c r="C107" s="31"/>
      <c r="D107" s="31"/>
      <c r="E107" s="31">
        <f>(8.91*4)</f>
        <v>35.64</v>
      </c>
      <c r="F107" s="32"/>
      <c r="G107" s="31">
        <f>(8.91*4)</f>
        <v>35.64</v>
      </c>
      <c r="H107" s="21"/>
    </row>
    <row r="108" spans="1:9">
      <c r="A108" s="28" t="s">
        <v>105</v>
      </c>
      <c r="B108" s="42" t="s">
        <v>227</v>
      </c>
      <c r="C108" s="31"/>
      <c r="D108" s="31"/>
      <c r="E108" s="31">
        <v>7.97</v>
      </c>
      <c r="F108" s="31"/>
      <c r="G108" s="31">
        <f t="shared" si="1"/>
        <v>7.97</v>
      </c>
      <c r="H108" s="21"/>
    </row>
    <row r="109" spans="1:9" s="52" customFormat="1">
      <c r="A109" s="33" t="s">
        <v>106</v>
      </c>
      <c r="B109" s="68" t="s">
        <v>12</v>
      </c>
      <c r="C109" s="55"/>
      <c r="D109" s="55"/>
      <c r="E109" s="55"/>
      <c r="F109" s="55"/>
      <c r="G109" s="55">
        <f t="shared" si="1"/>
        <v>0</v>
      </c>
      <c r="H109" s="56"/>
    </row>
    <row r="110" spans="1:9">
      <c r="A110" s="27" t="s">
        <v>21</v>
      </c>
      <c r="B110" s="41" t="s">
        <v>12</v>
      </c>
      <c r="C110" s="47"/>
      <c r="D110" s="47"/>
      <c r="E110" s="47"/>
      <c r="F110" s="47"/>
      <c r="G110" s="47">
        <f t="shared" si="1"/>
        <v>0</v>
      </c>
      <c r="H110" s="21"/>
    </row>
    <row r="111" spans="1:9">
      <c r="A111" s="25"/>
      <c r="B111" s="46"/>
      <c r="C111" s="45"/>
      <c r="D111" s="45"/>
      <c r="E111" s="45"/>
      <c r="F111" s="45"/>
      <c r="G111" s="45"/>
      <c r="H111" s="21"/>
      <c r="I111" s="52"/>
    </row>
    <row r="112" spans="1:9">
      <c r="A112" s="26" t="s">
        <v>107</v>
      </c>
      <c r="B112" s="46"/>
      <c r="C112" s="45"/>
      <c r="D112" s="45"/>
      <c r="E112" s="45"/>
      <c r="F112" s="45"/>
      <c r="G112" s="45"/>
      <c r="H112" s="21"/>
    </row>
    <row r="113" spans="1:8">
      <c r="A113" s="33" t="s">
        <v>108</v>
      </c>
      <c r="B113" s="54" t="s">
        <v>12</v>
      </c>
      <c r="C113" s="47"/>
      <c r="D113" s="47"/>
      <c r="E113" s="47"/>
      <c r="F113" s="47"/>
      <c r="G113" s="47">
        <f t="shared" si="1"/>
        <v>0</v>
      </c>
      <c r="H113" s="21"/>
    </row>
    <row r="114" spans="1:8">
      <c r="A114" s="33" t="s">
        <v>109</v>
      </c>
      <c r="B114" s="54" t="s">
        <v>12</v>
      </c>
      <c r="C114" s="47"/>
      <c r="D114" s="47"/>
      <c r="E114" s="47"/>
      <c r="F114" s="47"/>
      <c r="G114" s="47">
        <f t="shared" si="1"/>
        <v>0</v>
      </c>
      <c r="H114" s="21"/>
    </row>
    <row r="115" spans="1:8">
      <c r="A115" s="27" t="s">
        <v>110</v>
      </c>
      <c r="B115" s="41" t="s">
        <v>15</v>
      </c>
      <c r="C115" s="47"/>
      <c r="D115" s="47"/>
      <c r="E115" s="47"/>
      <c r="F115" s="47"/>
      <c r="G115" s="47">
        <f t="shared" si="1"/>
        <v>0</v>
      </c>
      <c r="H115" s="21"/>
    </row>
    <row r="116" spans="1:8">
      <c r="A116" s="33" t="s">
        <v>111</v>
      </c>
      <c r="B116" s="54" t="s">
        <v>112</v>
      </c>
      <c r="C116" s="47"/>
      <c r="D116" s="47"/>
      <c r="E116" s="47"/>
      <c r="F116" s="47"/>
      <c r="G116" s="47">
        <f t="shared" si="1"/>
        <v>0</v>
      </c>
      <c r="H116" s="21"/>
    </row>
    <row r="117" spans="1:8">
      <c r="A117" s="27" t="s">
        <v>113</v>
      </c>
      <c r="B117" s="41" t="s">
        <v>15</v>
      </c>
      <c r="C117" s="47"/>
      <c r="D117" s="47"/>
      <c r="E117" s="47"/>
      <c r="F117" s="47"/>
      <c r="G117" s="47">
        <f t="shared" si="1"/>
        <v>0</v>
      </c>
      <c r="H117" s="21"/>
    </row>
    <row r="118" spans="1:8" s="52" customFormat="1">
      <c r="A118" s="28" t="s">
        <v>114</v>
      </c>
      <c r="B118" s="42" t="s">
        <v>115</v>
      </c>
      <c r="C118" s="31">
        <v>79.88</v>
      </c>
      <c r="D118" s="31"/>
      <c r="E118" s="31"/>
      <c r="F118" s="31"/>
      <c r="G118" s="31">
        <f>MAX(C118:F118)</f>
        <v>79.88</v>
      </c>
      <c r="H118" s="56"/>
    </row>
    <row r="119" spans="1:8" s="52" customFormat="1">
      <c r="A119" s="28" t="s">
        <v>116</v>
      </c>
      <c r="B119" s="42" t="s">
        <v>115</v>
      </c>
      <c r="C119" s="31"/>
      <c r="D119" s="31"/>
      <c r="E119" s="31"/>
      <c r="F119" s="31">
        <v>114.14</v>
      </c>
      <c r="G119" s="31">
        <v>114.14</v>
      </c>
      <c r="H119" s="56"/>
    </row>
    <row r="120" spans="1:8" s="52" customFormat="1">
      <c r="A120" s="33" t="s">
        <v>117</v>
      </c>
      <c r="B120" s="54" t="s">
        <v>12</v>
      </c>
      <c r="C120" s="55"/>
      <c r="D120" s="55"/>
      <c r="E120" s="55"/>
      <c r="F120" s="55"/>
      <c r="G120" s="55">
        <f t="shared" si="1"/>
        <v>0</v>
      </c>
      <c r="H120" s="56"/>
    </row>
    <row r="121" spans="1:8">
      <c r="A121" s="27" t="s">
        <v>118</v>
      </c>
      <c r="B121" s="41" t="s">
        <v>15</v>
      </c>
      <c r="C121" s="47"/>
      <c r="D121" s="47"/>
      <c r="E121" s="47"/>
      <c r="F121" s="47"/>
      <c r="G121" s="47">
        <f t="shared" si="1"/>
        <v>0</v>
      </c>
      <c r="H121" s="21"/>
    </row>
    <row r="122" spans="1:8" ht="38.25">
      <c r="A122" s="28" t="s">
        <v>119</v>
      </c>
      <c r="B122" s="29" t="s">
        <v>120</v>
      </c>
      <c r="C122" s="31"/>
      <c r="D122" s="31"/>
      <c r="E122" s="31"/>
      <c r="F122" s="31"/>
      <c r="G122" s="31"/>
      <c r="H122" s="21"/>
    </row>
    <row r="123" spans="1:8" s="52" customFormat="1">
      <c r="A123" s="33" t="s">
        <v>121</v>
      </c>
      <c r="B123" s="54" t="s">
        <v>122</v>
      </c>
      <c r="C123" s="55"/>
      <c r="D123" s="55"/>
      <c r="E123" s="55"/>
      <c r="F123" s="55"/>
      <c r="G123" s="55">
        <f t="shared" si="1"/>
        <v>0</v>
      </c>
      <c r="H123" s="56"/>
    </row>
    <row r="124" spans="1:8" s="76" customFormat="1">
      <c r="A124" s="66" t="s">
        <v>123</v>
      </c>
      <c r="B124" s="42" t="s">
        <v>124</v>
      </c>
      <c r="C124" s="31"/>
      <c r="D124" s="31"/>
      <c r="E124" s="31">
        <v>749</v>
      </c>
      <c r="F124" s="31"/>
      <c r="G124" s="31">
        <v>749</v>
      </c>
      <c r="H124" s="75"/>
    </row>
    <row r="125" spans="1:8">
      <c r="A125" s="27" t="s">
        <v>125</v>
      </c>
      <c r="B125" s="41" t="s">
        <v>15</v>
      </c>
      <c r="C125" s="47"/>
      <c r="D125" s="47"/>
      <c r="E125" s="47"/>
      <c r="F125" s="47"/>
      <c r="G125" s="47">
        <f t="shared" si="1"/>
        <v>0</v>
      </c>
      <c r="H125" s="21"/>
    </row>
    <row r="126" spans="1:8" s="52" customFormat="1">
      <c r="A126" s="33" t="s">
        <v>31</v>
      </c>
      <c r="B126" s="54" t="s">
        <v>12</v>
      </c>
      <c r="C126" s="55"/>
      <c r="D126" s="55"/>
      <c r="E126" s="55"/>
      <c r="F126" s="55"/>
      <c r="G126" s="55">
        <f t="shared" si="1"/>
        <v>0</v>
      </c>
      <c r="H126" s="56"/>
    </row>
    <row r="127" spans="1:8">
      <c r="A127" s="27" t="s">
        <v>21</v>
      </c>
      <c r="B127" s="41" t="s">
        <v>12</v>
      </c>
      <c r="C127" s="47"/>
      <c r="D127" s="47"/>
      <c r="E127" s="47"/>
      <c r="F127" s="47"/>
      <c r="G127" s="47">
        <f t="shared" si="1"/>
        <v>0</v>
      </c>
      <c r="H127" s="21"/>
    </row>
    <row r="128" spans="1:8">
      <c r="A128" s="25"/>
      <c r="B128" s="46"/>
      <c r="C128" s="45"/>
      <c r="D128" s="45"/>
      <c r="E128" s="45"/>
      <c r="F128" s="45"/>
      <c r="G128" s="45"/>
      <c r="H128" s="21"/>
    </row>
    <row r="129" spans="1:8" ht="13.9" customHeight="1">
      <c r="A129" s="30" t="s">
        <v>126</v>
      </c>
      <c r="B129" s="46"/>
      <c r="C129" s="45"/>
      <c r="D129" s="45"/>
      <c r="E129" s="45"/>
      <c r="F129" s="45"/>
      <c r="G129" s="45"/>
      <c r="H129" s="21"/>
    </row>
    <row r="130" spans="1:8" s="52" customFormat="1">
      <c r="A130" s="33" t="s">
        <v>127</v>
      </c>
      <c r="B130" s="54" t="s">
        <v>15</v>
      </c>
      <c r="C130" s="55"/>
      <c r="D130" s="55"/>
      <c r="E130" s="55"/>
      <c r="F130" s="55"/>
      <c r="G130" s="55">
        <f t="shared" si="1"/>
        <v>0</v>
      </c>
      <c r="H130" s="56"/>
    </row>
    <row r="131" spans="1:8" s="52" customFormat="1">
      <c r="A131" s="33" t="s">
        <v>128</v>
      </c>
      <c r="B131" s="54" t="s">
        <v>15</v>
      </c>
      <c r="C131" s="55"/>
      <c r="D131" s="55"/>
      <c r="E131" s="55"/>
      <c r="F131" s="55"/>
      <c r="G131" s="55">
        <f t="shared" si="1"/>
        <v>0</v>
      </c>
      <c r="H131" s="56"/>
    </row>
    <row r="132" spans="1:8" s="52" customFormat="1">
      <c r="A132" s="33" t="s">
        <v>129</v>
      </c>
      <c r="B132" s="54" t="s">
        <v>15</v>
      </c>
      <c r="C132" s="55"/>
      <c r="D132" s="55"/>
      <c r="E132" s="55"/>
      <c r="F132" s="55"/>
      <c r="G132" s="55">
        <f t="shared" si="1"/>
        <v>0</v>
      </c>
      <c r="H132" s="56"/>
    </row>
    <row r="133" spans="1:8" s="52" customFormat="1">
      <c r="A133" s="33" t="s">
        <v>130</v>
      </c>
      <c r="B133" s="54" t="s">
        <v>15</v>
      </c>
      <c r="C133" s="55"/>
      <c r="D133" s="55"/>
      <c r="E133" s="55"/>
      <c r="F133" s="55"/>
      <c r="G133" s="55">
        <f t="shared" ref="G133:G151" si="2">MAX(C133:F133)</f>
        <v>0</v>
      </c>
      <c r="H133" s="56"/>
    </row>
    <row r="134" spans="1:8" s="52" customFormat="1" ht="25.5">
      <c r="A134" s="33" t="s">
        <v>131</v>
      </c>
      <c r="B134" s="54" t="s">
        <v>229</v>
      </c>
      <c r="C134" s="55"/>
      <c r="D134" s="55"/>
      <c r="E134" s="55"/>
      <c r="F134" s="55"/>
      <c r="G134" s="55">
        <f t="shared" si="2"/>
        <v>0</v>
      </c>
      <c r="H134" s="56"/>
    </row>
    <row r="135" spans="1:8" s="52" customFormat="1">
      <c r="A135" s="33" t="s">
        <v>132</v>
      </c>
      <c r="B135" s="54" t="s">
        <v>15</v>
      </c>
      <c r="C135" s="55"/>
      <c r="D135" s="55"/>
      <c r="E135" s="55"/>
      <c r="F135" s="55"/>
      <c r="G135" s="55">
        <f t="shared" si="2"/>
        <v>0</v>
      </c>
      <c r="H135" s="56"/>
    </row>
    <row r="136" spans="1:8" s="52" customFormat="1">
      <c r="A136" s="33" t="s">
        <v>133</v>
      </c>
      <c r="B136" s="64" t="s">
        <v>134</v>
      </c>
      <c r="C136" s="55"/>
      <c r="D136" s="55"/>
      <c r="E136" s="55"/>
      <c r="F136" s="55"/>
      <c r="G136" s="55">
        <f t="shared" si="2"/>
        <v>0</v>
      </c>
      <c r="H136" s="56"/>
    </row>
    <row r="137" spans="1:8" s="52" customFormat="1">
      <c r="A137" s="33" t="s">
        <v>135</v>
      </c>
      <c r="B137" s="54" t="s">
        <v>47</v>
      </c>
      <c r="C137" s="55"/>
      <c r="D137" s="55"/>
      <c r="E137" s="55"/>
      <c r="F137" s="55"/>
      <c r="G137" s="55">
        <f t="shared" si="2"/>
        <v>0</v>
      </c>
      <c r="H137" s="56"/>
    </row>
    <row r="138" spans="1:8" s="52" customFormat="1">
      <c r="A138" s="63" t="s">
        <v>136</v>
      </c>
      <c r="B138" s="46" t="s">
        <v>137</v>
      </c>
      <c r="C138" s="45"/>
      <c r="D138" s="45"/>
      <c r="E138" s="45"/>
      <c r="F138" s="45"/>
      <c r="G138" s="45">
        <f t="shared" si="2"/>
        <v>0</v>
      </c>
      <c r="H138" s="56"/>
    </row>
    <row r="139" spans="1:8" s="52" customFormat="1">
      <c r="A139" s="25" t="s">
        <v>138</v>
      </c>
      <c r="B139" s="46" t="s">
        <v>137</v>
      </c>
      <c r="C139" s="45"/>
      <c r="D139" s="45"/>
      <c r="E139" s="45"/>
      <c r="F139" s="45"/>
      <c r="G139" s="45">
        <f t="shared" si="2"/>
        <v>0</v>
      </c>
      <c r="H139" s="56"/>
    </row>
    <row r="140" spans="1:8" s="52" customFormat="1">
      <c r="A140" s="25" t="s">
        <v>139</v>
      </c>
      <c r="B140" s="46" t="s">
        <v>137</v>
      </c>
      <c r="C140" s="45"/>
      <c r="D140" s="45"/>
      <c r="E140" s="45"/>
      <c r="F140" s="45"/>
      <c r="G140" s="45">
        <f t="shared" si="2"/>
        <v>0</v>
      </c>
      <c r="H140" s="56"/>
    </row>
    <row r="141" spans="1:8">
      <c r="A141" s="33" t="s">
        <v>140</v>
      </c>
      <c r="B141" s="54" t="s">
        <v>12</v>
      </c>
      <c r="C141" s="55"/>
      <c r="D141" s="55"/>
      <c r="E141" s="55"/>
      <c r="F141" s="55"/>
      <c r="G141" s="55">
        <f t="shared" si="2"/>
        <v>0</v>
      </c>
      <c r="H141" s="21"/>
    </row>
    <row r="142" spans="1:8" s="52" customFormat="1">
      <c r="A142" s="33" t="s">
        <v>141</v>
      </c>
      <c r="B142" s="54" t="s">
        <v>12</v>
      </c>
      <c r="C142" s="55"/>
      <c r="D142" s="55"/>
      <c r="E142" s="55"/>
      <c r="F142" s="55"/>
      <c r="G142" s="55">
        <f t="shared" si="2"/>
        <v>0</v>
      </c>
      <c r="H142" s="56"/>
    </row>
    <row r="143" spans="1:8">
      <c r="A143" s="25" t="s">
        <v>142</v>
      </c>
      <c r="B143" s="46" t="s">
        <v>137</v>
      </c>
      <c r="C143" s="45"/>
      <c r="D143" s="45"/>
      <c r="E143" s="45"/>
      <c r="F143" s="45"/>
      <c r="G143" s="45">
        <f t="shared" si="2"/>
        <v>0</v>
      </c>
      <c r="H143" s="21"/>
    </row>
    <row r="144" spans="1:8">
      <c r="A144" s="25" t="s">
        <v>143</v>
      </c>
      <c r="B144" s="46" t="s">
        <v>137</v>
      </c>
      <c r="C144" s="45"/>
      <c r="D144" s="45"/>
      <c r="E144" s="45"/>
      <c r="F144" s="45"/>
      <c r="G144" s="45">
        <f t="shared" si="2"/>
        <v>0</v>
      </c>
      <c r="H144" s="21"/>
    </row>
    <row r="145" spans="1:8">
      <c r="A145" s="33" t="s">
        <v>31</v>
      </c>
      <c r="B145" s="41" t="s">
        <v>12</v>
      </c>
      <c r="C145" s="47"/>
      <c r="D145" s="47"/>
      <c r="E145" s="47"/>
      <c r="F145" s="47"/>
      <c r="G145" s="47">
        <f t="shared" si="2"/>
        <v>0</v>
      </c>
      <c r="H145" s="21"/>
    </row>
    <row r="146" spans="1:8" s="52" customFormat="1">
      <c r="A146" s="33" t="s">
        <v>144</v>
      </c>
      <c r="B146" s="54" t="s">
        <v>12</v>
      </c>
      <c r="C146" s="55"/>
      <c r="D146" s="55"/>
      <c r="E146" s="55"/>
      <c r="F146" s="55"/>
      <c r="G146" s="55">
        <f t="shared" si="2"/>
        <v>0</v>
      </c>
      <c r="H146" s="56"/>
    </row>
    <row r="147" spans="1:8" s="52" customFormat="1">
      <c r="A147" s="33" t="s">
        <v>145</v>
      </c>
      <c r="B147" s="54" t="s">
        <v>12</v>
      </c>
      <c r="C147" s="55"/>
      <c r="D147" s="55"/>
      <c r="E147" s="55"/>
      <c r="F147" s="55"/>
      <c r="G147" s="55">
        <f t="shared" si="2"/>
        <v>0</v>
      </c>
      <c r="H147" s="56"/>
    </row>
    <row r="148" spans="1:8" s="52" customFormat="1">
      <c r="A148" s="33" t="s">
        <v>129</v>
      </c>
      <c r="B148" s="54" t="s">
        <v>12</v>
      </c>
      <c r="C148" s="55"/>
      <c r="D148" s="55"/>
      <c r="E148" s="55"/>
      <c r="F148" s="55"/>
      <c r="G148" s="55">
        <f t="shared" si="2"/>
        <v>0</v>
      </c>
      <c r="H148" s="56"/>
    </row>
    <row r="149" spans="1:8">
      <c r="A149" s="27"/>
      <c r="B149" s="41"/>
      <c r="C149" s="47"/>
      <c r="D149" s="47"/>
      <c r="E149" s="47"/>
      <c r="F149" s="47"/>
      <c r="G149" s="47">
        <f t="shared" si="2"/>
        <v>0</v>
      </c>
      <c r="H149" s="21"/>
    </row>
    <row r="150" spans="1:8">
      <c r="A150" s="27"/>
      <c r="B150" s="41"/>
      <c r="C150" s="47"/>
      <c r="D150" s="47"/>
      <c r="E150" s="47"/>
      <c r="F150" s="47"/>
      <c r="G150" s="47">
        <f t="shared" si="2"/>
        <v>0</v>
      </c>
      <c r="H150" s="21"/>
    </row>
    <row r="151" spans="1:8">
      <c r="A151" s="27"/>
      <c r="B151" s="41"/>
      <c r="C151" s="47"/>
      <c r="D151" s="47"/>
      <c r="E151" s="47"/>
      <c r="F151" s="47"/>
      <c r="G151" s="47">
        <f t="shared" si="2"/>
        <v>0</v>
      </c>
      <c r="H151" s="21"/>
    </row>
    <row r="152" spans="1:8">
      <c r="A152" s="27"/>
      <c r="B152" s="41"/>
      <c r="C152" s="47"/>
      <c r="D152" s="47"/>
      <c r="E152" s="47"/>
      <c r="F152" s="47"/>
      <c r="G152" s="47"/>
      <c r="H152" s="21"/>
    </row>
    <row r="153" spans="1:8">
      <c r="A153" s="21"/>
      <c r="B153" s="36" t="s">
        <v>146</v>
      </c>
      <c r="C153" s="36">
        <f>SUM(C4:C152)</f>
        <v>676.74</v>
      </c>
      <c r="D153" s="36">
        <f>SUM(D4:D152)</f>
        <v>3531.05</v>
      </c>
      <c r="E153" s="36">
        <f>SUM(E4:E152)</f>
        <v>2926.4799999999996</v>
      </c>
      <c r="F153" s="36">
        <f>SUM(F4:F152)</f>
        <v>1953.4150000000002</v>
      </c>
      <c r="G153" s="36">
        <f>SUM(G4:G152)</f>
        <v>16707.084999999999</v>
      </c>
      <c r="H153" s="21"/>
    </row>
    <row r="154" spans="1:8">
      <c r="A154" s="21"/>
      <c r="B154" s="21"/>
      <c r="C154" s="21"/>
      <c r="D154" s="21"/>
      <c r="E154" s="21"/>
      <c r="F154" s="21"/>
      <c r="G154" s="21"/>
      <c r="H154" s="21"/>
    </row>
    <row r="155" spans="1:8">
      <c r="A155" s="21"/>
      <c r="B155" s="36" t="s">
        <v>147</v>
      </c>
      <c r="C155" s="37">
        <f>SUM(G4:G152)</f>
        <v>16707.084999999999</v>
      </c>
      <c r="D155" s="21"/>
      <c r="E155" s="21"/>
      <c r="F155" s="21"/>
      <c r="G155" s="21"/>
      <c r="H155" s="21"/>
    </row>
    <row r="156" spans="1:8">
      <c r="A156" s="21"/>
      <c r="B156" s="38"/>
      <c r="C156" s="21"/>
      <c r="D156" s="21"/>
      <c r="E156" s="21"/>
      <c r="F156" s="21"/>
      <c r="G156" s="21"/>
      <c r="H156" s="21"/>
    </row>
    <row r="157" spans="1:8">
      <c r="B157" s="39" t="s">
        <v>148</v>
      </c>
      <c r="C157" s="40">
        <f>C155-12699</f>
        <v>4008.0849999999991</v>
      </c>
    </row>
    <row r="158" spans="1:8">
      <c r="B158" s="34"/>
      <c r="C158" s="35"/>
    </row>
    <row r="159" spans="1:8">
      <c r="A159" s="3"/>
    </row>
    <row r="160" spans="1:8">
      <c r="A160" s="92" t="s">
        <v>149</v>
      </c>
      <c r="B160" s="92"/>
      <c r="C160" s="92"/>
      <c r="D160" s="92"/>
      <c r="E160" s="92"/>
      <c r="F160" s="92"/>
      <c r="G160" s="92"/>
    </row>
    <row r="161" spans="1:7">
      <c r="A161" s="89" t="s">
        <v>150</v>
      </c>
      <c r="B161" s="90"/>
      <c r="C161" s="90"/>
      <c r="D161" s="90"/>
      <c r="E161" s="90"/>
      <c r="F161" s="90"/>
      <c r="G161" s="91"/>
    </row>
    <row r="162" spans="1:7">
      <c r="A162" s="80" t="s">
        <v>151</v>
      </c>
      <c r="B162" s="81"/>
      <c r="C162" s="81"/>
      <c r="D162" s="81"/>
      <c r="E162" s="81"/>
      <c r="F162" s="81"/>
      <c r="G162" s="82"/>
    </row>
    <row r="163" spans="1:7">
      <c r="A163" s="80" t="s">
        <v>152</v>
      </c>
      <c r="B163" s="81"/>
      <c r="C163" s="81"/>
      <c r="D163" s="81"/>
      <c r="E163" s="81"/>
      <c r="F163" s="81"/>
      <c r="G163" s="82"/>
    </row>
    <row r="164" spans="1:7">
      <c r="A164" s="80" t="s">
        <v>153</v>
      </c>
      <c r="B164" s="81"/>
      <c r="C164" s="81"/>
      <c r="D164" s="81"/>
      <c r="E164" s="81"/>
      <c r="F164" s="81"/>
      <c r="G164" s="82"/>
    </row>
    <row r="165" spans="1:7">
      <c r="A165" s="80" t="s">
        <v>154</v>
      </c>
      <c r="B165" s="81"/>
      <c r="C165" s="81"/>
      <c r="D165" s="81"/>
      <c r="E165" s="81"/>
      <c r="F165" s="81"/>
      <c r="G165" s="82"/>
    </row>
    <row r="166" spans="1:7">
      <c r="A166" s="83" t="s">
        <v>155</v>
      </c>
      <c r="B166" s="84"/>
      <c r="C166" s="84"/>
      <c r="D166" s="84"/>
      <c r="E166" s="84"/>
      <c r="F166" s="84"/>
      <c r="G166" s="85"/>
    </row>
  </sheetData>
  <mergeCells count="8">
    <mergeCell ref="A165:G165"/>
    <mergeCell ref="A166:G166"/>
    <mergeCell ref="C1:G1"/>
    <mergeCell ref="A161:G161"/>
    <mergeCell ref="A162:G162"/>
    <mergeCell ref="A160:G160"/>
    <mergeCell ref="A163:G163"/>
    <mergeCell ref="A164:G164"/>
  </mergeCells>
  <phoneticPr fontId="3" type="noConversion"/>
  <printOptions horizontalCentered="1"/>
  <pageMargins left="0.2" right="0.2" top="0.75" bottom="0.5" header="0.25" footer="0"/>
  <pageSetup orientation="landscape" r:id="rId1"/>
  <headerFooter alignWithMargins="0">
    <oddHeader>&amp;C&amp;"Arial,Bold"&amp;12[insert school name]
SAE 2008 Clean Snowmobile Challenge - MSRP</oddHeader>
    <oddFooter>&amp;CPage &amp;P of &amp;N&amp;R&amp;D</oddFooter>
  </headerFooter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49"/>
  <sheetViews>
    <sheetView zoomScale="57" zoomScaleNormal="57" workbookViewId="0">
      <selection activeCell="B1" sqref="B1:F1"/>
    </sheetView>
  </sheetViews>
  <sheetFormatPr defaultColWidth="8.7109375" defaultRowHeight="12.75"/>
  <cols>
    <col min="1" max="1" width="61.85546875" bestFit="1" customWidth="1"/>
    <col min="2" max="3" width="22.28515625" customWidth="1"/>
    <col min="4" max="4" width="21.7109375" customWidth="1"/>
    <col min="5" max="5" width="22.28515625" customWidth="1"/>
    <col min="6" max="6" width="24.140625" customWidth="1"/>
    <col min="7" max="7" width="51" bestFit="1" customWidth="1"/>
    <col min="8" max="8" width="64.7109375" bestFit="1" customWidth="1"/>
  </cols>
  <sheetData>
    <row r="1" spans="1:8" ht="13.5" thickBot="1">
      <c r="A1" s="4" t="str">
        <f>MSRP_spreadsheet!A1</f>
        <v>Component</v>
      </c>
      <c r="B1" s="93" t="str">
        <f>MSRP_spreadsheet!C1</f>
        <v>Per Item MSRP</v>
      </c>
      <c r="C1" s="94"/>
      <c r="D1" s="94"/>
      <c r="E1" s="94"/>
      <c r="F1" s="95"/>
    </row>
    <row r="2" spans="1:8" ht="46.5" customHeight="1" thickTop="1" thickBot="1">
      <c r="A2" s="6"/>
      <c r="B2" s="51" t="str">
        <f>MSRP_spreadsheet!C2</f>
        <v>Mfg. quote + 50%</v>
      </c>
      <c r="C2" s="51" t="str">
        <f>MSRP_spreadsheet!D2</f>
        <v>Whls. + 50%</v>
      </c>
      <c r="D2" s="51" t="str">
        <f>MSRP_spreadsheet!E2</f>
        <v>Retail cost of added component</v>
      </c>
      <c r="E2" s="51" t="str">
        <f>MSRP_spreadsheet!F2</f>
        <v>Retail of most expensive part +50% for substituted component</v>
      </c>
      <c r="F2" s="51" t="str">
        <f>MSRP_spreadsheet!G2</f>
        <v>Sled MSRP or Highest Value of modified components</v>
      </c>
    </row>
    <row r="3" spans="1:8" ht="13.5" thickTop="1">
      <c r="A3" s="10"/>
      <c r="B3" s="10"/>
      <c r="C3" s="10"/>
      <c r="D3" s="10"/>
      <c r="E3" s="10"/>
      <c r="F3" s="10"/>
    </row>
    <row r="4" spans="1:8">
      <c r="A4" s="11" t="str">
        <f>MSRP_spreadsheet!A4</f>
        <v>2017 model year base sled (reflects engine choice)</v>
      </c>
      <c r="B4" s="12"/>
      <c r="C4" s="12"/>
      <c r="D4" s="12"/>
      <c r="E4" s="12"/>
      <c r="F4" s="14">
        <v>7619.4</v>
      </c>
      <c r="G4" s="18" t="s">
        <v>156</v>
      </c>
    </row>
    <row r="5" spans="1:8">
      <c r="A5" s="10"/>
      <c r="B5" s="10"/>
      <c r="C5" s="10"/>
      <c r="D5" s="10"/>
      <c r="E5" s="10"/>
      <c r="F5" s="10"/>
      <c r="G5" s="18" t="s">
        <v>157</v>
      </c>
    </row>
    <row r="6" spans="1:8">
      <c r="A6" s="1" t="str">
        <f>MSRP_spreadsheet!A6</f>
        <v>Factory options utilized on competition sled</v>
      </c>
      <c r="B6" s="10"/>
      <c r="C6" s="10"/>
      <c r="D6" s="10"/>
      <c r="E6" s="10"/>
      <c r="F6" s="10"/>
    </row>
    <row r="7" spans="1:8">
      <c r="A7" s="2" t="str">
        <f>MSRP_spreadsheet!A7</f>
        <v>tow hitch/rack</v>
      </c>
      <c r="B7" s="2"/>
      <c r="C7" s="2"/>
      <c r="D7" s="2"/>
      <c r="E7" s="2"/>
      <c r="F7" s="2"/>
    </row>
    <row r="8" spans="1:8">
      <c r="A8" s="2" t="str">
        <f>MSRP_spreadsheet!A8</f>
        <v>12 VDC outlet</v>
      </c>
      <c r="B8" s="2"/>
      <c r="C8" s="2"/>
      <c r="D8" s="2"/>
      <c r="E8" s="2"/>
      <c r="F8" s="2"/>
    </row>
    <row r="9" spans="1:8">
      <c r="A9" s="2" t="str">
        <f>MSRP_spreadsheet!A9</f>
        <v>handle bar hooks</v>
      </c>
      <c r="B9" s="2"/>
      <c r="C9" s="2"/>
      <c r="D9" s="2"/>
      <c r="E9" s="2"/>
      <c r="F9" s="2"/>
    </row>
    <row r="10" spans="1:8">
      <c r="A10" s="2" t="str">
        <f>MSRP_spreadsheet!A10</f>
        <v>mirrors</v>
      </c>
      <c r="B10" s="2"/>
      <c r="C10" s="2"/>
      <c r="D10" s="2"/>
      <c r="E10" s="2"/>
      <c r="F10" s="2"/>
    </row>
    <row r="11" spans="1:8">
      <c r="A11" s="70" t="s">
        <v>17</v>
      </c>
      <c r="B11" s="2"/>
      <c r="C11" s="2"/>
      <c r="D11" s="2"/>
      <c r="E11" s="2"/>
      <c r="F11" s="2"/>
    </row>
    <row r="12" spans="1:8">
      <c r="A12" s="13" t="s">
        <v>201</v>
      </c>
      <c r="B12" s="12"/>
      <c r="C12" s="12"/>
      <c r="D12" s="12"/>
      <c r="E12" s="13" t="s">
        <v>204</v>
      </c>
      <c r="F12" s="12">
        <v>119.07</v>
      </c>
      <c r="G12" s="17" t="s">
        <v>205</v>
      </c>
      <c r="H12" s="18" t="s">
        <v>168</v>
      </c>
    </row>
    <row r="13" spans="1:8">
      <c r="A13" s="2" t="str">
        <f>MSRP_spreadsheet!A13</f>
        <v>electric start</v>
      </c>
      <c r="B13" s="2"/>
      <c r="C13" s="2"/>
      <c r="D13" s="2"/>
      <c r="E13" s="2"/>
      <c r="F13" s="2"/>
    </row>
    <row r="14" spans="1:8">
      <c r="A14" s="2" t="str">
        <f>MSRP_spreadsheet!A14</f>
        <v>reverse</v>
      </c>
      <c r="B14" s="2"/>
      <c r="C14" s="2"/>
      <c r="D14" s="2"/>
      <c r="E14" s="2"/>
      <c r="F14" s="2"/>
    </row>
    <row r="15" spans="1:8">
      <c r="A15" s="2" t="str">
        <f>MSRP_spreadsheet!A15</f>
        <v>shocks</v>
      </c>
      <c r="B15" s="2"/>
      <c r="C15" s="2"/>
      <c r="D15" s="2"/>
      <c r="E15" s="2"/>
      <c r="F15" s="2"/>
    </row>
    <row r="16" spans="1:8">
      <c r="A16" s="2" t="str">
        <f>MSRP_spreadsheet!A16</f>
        <v>other</v>
      </c>
      <c r="B16" s="2"/>
      <c r="C16" s="2"/>
      <c r="D16" s="2"/>
      <c r="E16" s="2"/>
      <c r="F16" s="2"/>
    </row>
    <row r="17" spans="1:8">
      <c r="A17" s="10"/>
      <c r="B17" s="10"/>
      <c r="C17" s="10"/>
      <c r="D17" s="10"/>
      <c r="E17" s="10"/>
      <c r="F17" s="10"/>
    </row>
    <row r="18" spans="1:8">
      <c r="A18" s="1" t="str">
        <f>MSRP_spreadsheet!A18</f>
        <v>Engine/Motor</v>
      </c>
      <c r="B18" s="10"/>
      <c r="C18" s="10"/>
      <c r="D18" s="10"/>
      <c r="E18" s="10"/>
      <c r="F18" s="10"/>
    </row>
    <row r="19" spans="1:8" s="52" customFormat="1">
      <c r="A19" s="77" t="str">
        <f>MSRP_spreadsheet!A19</f>
        <v>spark-ignition/compression-ignition</v>
      </c>
      <c r="B19" s="12"/>
      <c r="C19" s="13" t="s">
        <v>256</v>
      </c>
      <c r="D19" s="12"/>
      <c r="E19" s="12"/>
      <c r="F19" s="12">
        <v>3130.08</v>
      </c>
      <c r="G19" s="17" t="s">
        <v>216</v>
      </c>
      <c r="H19" s="17" t="s">
        <v>217</v>
      </c>
    </row>
    <row r="20" spans="1:8">
      <c r="A20" s="2" t="str">
        <f>MSRP_spreadsheet!A20</f>
        <v>internal parts coating</v>
      </c>
      <c r="B20" s="2"/>
      <c r="C20" s="2"/>
      <c r="D20" s="2"/>
      <c r="E20" s="2"/>
      <c r="F20" s="2"/>
    </row>
    <row r="21" spans="1:8">
      <c r="A21" s="2" t="str">
        <f>MSRP_spreadsheet!A21</f>
        <v>head</v>
      </c>
      <c r="B21" s="2"/>
      <c r="C21" s="2"/>
      <c r="D21" s="2"/>
      <c r="E21" s="2"/>
      <c r="F21" s="2"/>
    </row>
    <row r="22" spans="1:8">
      <c r="A22" s="2" t="str">
        <f>MSRP_spreadsheet!A22</f>
        <v>cylinder</v>
      </c>
      <c r="B22" s="2"/>
      <c r="C22" s="2"/>
      <c r="D22" s="2"/>
      <c r="E22" s="2"/>
      <c r="F22" s="2"/>
    </row>
    <row r="23" spans="1:8">
      <c r="A23" s="2" t="str">
        <f>MSRP_spreadsheet!A23</f>
        <v>pistons/rings/connecting rods</v>
      </c>
      <c r="B23" s="2"/>
      <c r="C23" s="2"/>
      <c r="D23" s="2"/>
      <c r="E23" s="2"/>
      <c r="F23" s="2"/>
    </row>
    <row r="24" spans="1:8">
      <c r="A24" s="2" t="str">
        <f>MSRP_spreadsheet!A24</f>
        <v>electric motor</v>
      </c>
      <c r="B24" s="2"/>
      <c r="C24" s="2"/>
      <c r="D24" s="2"/>
      <c r="E24" s="2"/>
      <c r="F24" s="2"/>
    </row>
    <row r="25" spans="1:8">
      <c r="A25" s="2" t="str">
        <f>MSRP_spreadsheet!A25</f>
        <v>auxiliary energy sources</v>
      </c>
      <c r="B25" s="2"/>
      <c r="C25" s="2"/>
      <c r="D25" s="2"/>
      <c r="E25" s="2"/>
      <c r="F25" s="2"/>
    </row>
    <row r="26" spans="1:8">
      <c r="A26" s="2" t="str">
        <f>MSRP_spreadsheet!A26</f>
        <v>fabrication</v>
      </c>
      <c r="B26" s="2"/>
      <c r="C26" s="2"/>
      <c r="D26" s="2"/>
      <c r="E26" s="2"/>
      <c r="F26" s="2"/>
    </row>
    <row r="27" spans="1:8">
      <c r="A27" s="2" t="str">
        <f>MSRP_spreadsheet!A27</f>
        <v>other</v>
      </c>
      <c r="B27" s="2"/>
      <c r="C27" s="2"/>
      <c r="D27" s="2"/>
      <c r="E27" s="2"/>
      <c r="F27" s="2"/>
    </row>
    <row r="28" spans="1:8">
      <c r="A28" s="10"/>
      <c r="B28" s="10"/>
      <c r="C28" s="10"/>
      <c r="D28" s="10"/>
      <c r="E28" s="10"/>
      <c r="F28" s="10"/>
      <c r="G28" s="16"/>
    </row>
    <row r="29" spans="1:8">
      <c r="A29" s="1" t="str">
        <f>MSRP_spreadsheet!A29</f>
        <v>Air Management/Intake System</v>
      </c>
      <c r="B29" s="10"/>
      <c r="C29" s="10"/>
      <c r="D29" s="10"/>
      <c r="E29" s="10"/>
      <c r="F29" s="10"/>
    </row>
    <row r="30" spans="1:8">
      <c r="A30" s="2" t="str">
        <f>MSRP_spreadsheet!A30</f>
        <v>turbocharger</v>
      </c>
      <c r="B30" s="2"/>
      <c r="C30" s="2"/>
      <c r="D30" s="2"/>
      <c r="E30" s="2"/>
      <c r="F30" s="2"/>
    </row>
    <row r="31" spans="1:8">
      <c r="A31" s="2" t="str">
        <f>MSRP_spreadsheet!A31</f>
        <v>supercharger</v>
      </c>
      <c r="B31" s="2"/>
      <c r="C31" s="2"/>
      <c r="D31" s="2"/>
      <c r="E31" s="2"/>
      <c r="F31" s="2"/>
    </row>
    <row r="32" spans="1:8">
      <c r="A32" s="2" t="str">
        <f>MSRP_spreadsheet!A32</f>
        <v>turbocharger/supercharger plumbing</v>
      </c>
      <c r="B32" s="2"/>
      <c r="C32" s="2"/>
      <c r="D32" s="2"/>
      <c r="E32" s="2"/>
      <c r="F32" s="2"/>
    </row>
    <row r="33" spans="1:8">
      <c r="A33" s="12" t="str">
        <f>MSRP_spreadsheet!A33</f>
        <v>air box/air filter</v>
      </c>
      <c r="B33" s="12"/>
      <c r="C33" s="12"/>
      <c r="D33" s="78" t="s">
        <v>214</v>
      </c>
      <c r="E33" s="12"/>
      <c r="F33" s="79">
        <v>74.86</v>
      </c>
      <c r="G33" s="17" t="s">
        <v>215</v>
      </c>
      <c r="H33" s="18" t="s">
        <v>158</v>
      </c>
    </row>
    <row r="34" spans="1:8" s="52" customFormat="1">
      <c r="A34" s="12" t="str">
        <f>MSRP_spreadsheet!A34</f>
        <v>intercooler</v>
      </c>
      <c r="B34" s="12"/>
      <c r="C34" s="12"/>
      <c r="D34" s="12">
        <v>817.72</v>
      </c>
      <c r="E34" s="12"/>
      <c r="F34" s="79">
        <v>817.72</v>
      </c>
      <c r="G34" s="18" t="s">
        <v>159</v>
      </c>
      <c r="H34" s="18" t="s">
        <v>158</v>
      </c>
    </row>
    <row r="35" spans="1:8">
      <c r="A35" s="2" t="str">
        <f>MSRP_spreadsheet!A35</f>
        <v>reed valve</v>
      </c>
      <c r="B35" s="2"/>
      <c r="C35" s="2"/>
      <c r="D35" s="2"/>
      <c r="E35" s="2"/>
      <c r="F35" s="2"/>
    </row>
    <row r="36" spans="1:8">
      <c r="A36" s="2" t="str">
        <f>MSRP_spreadsheet!A36</f>
        <v>rotary valve</v>
      </c>
      <c r="B36" s="2"/>
      <c r="C36" s="2"/>
      <c r="D36" s="2"/>
      <c r="E36" s="2"/>
      <c r="F36" s="2"/>
    </row>
    <row r="37" spans="1:8">
      <c r="A37" s="2" t="str">
        <f>MSRP_spreadsheet!A37</f>
        <v>boost bottle</v>
      </c>
      <c r="B37" s="2"/>
      <c r="C37" s="2"/>
      <c r="D37" s="2"/>
      <c r="E37" s="2"/>
      <c r="F37" s="2"/>
    </row>
    <row r="38" spans="1:8">
      <c r="A38" s="2" t="str">
        <f>MSRP_spreadsheet!A38</f>
        <v>fabrication</v>
      </c>
      <c r="B38" s="2"/>
      <c r="C38" s="2"/>
      <c r="D38" s="2"/>
      <c r="E38" s="2"/>
      <c r="F38" s="2"/>
    </row>
    <row r="39" spans="1:8">
      <c r="A39" s="2" t="str">
        <f>MSRP_spreadsheet!A39</f>
        <v>other</v>
      </c>
      <c r="B39" s="2"/>
      <c r="C39" s="2"/>
      <c r="D39" s="2"/>
      <c r="E39" s="2"/>
      <c r="F39" s="2"/>
    </row>
    <row r="40" spans="1:8">
      <c r="A40" s="10"/>
      <c r="B40" s="10"/>
      <c r="C40" s="10"/>
      <c r="D40" s="10"/>
      <c r="E40" s="10"/>
      <c r="F40" s="10"/>
    </row>
    <row r="41" spans="1:8">
      <c r="A41" s="1" t="str">
        <f>MSRP_spreadsheet!A41</f>
        <v>Fuel Management</v>
      </c>
      <c r="B41" s="10"/>
      <c r="C41" s="10"/>
      <c r="D41" s="10"/>
      <c r="E41" s="10"/>
      <c r="F41" s="10"/>
    </row>
    <row r="42" spans="1:8">
      <c r="A42" s="2" t="str">
        <f>MSRP_spreadsheet!A42</f>
        <v>fuel injector (PFI, SDI, DI)</v>
      </c>
      <c r="B42" s="2"/>
      <c r="C42" s="2"/>
      <c r="D42" s="2"/>
      <c r="E42" s="2"/>
      <c r="F42" s="2"/>
    </row>
    <row r="43" spans="1:8">
      <c r="A43" s="2" t="str">
        <f>MSRP_spreadsheet!A43</f>
        <v>throttle body</v>
      </c>
      <c r="B43" s="2"/>
      <c r="C43" s="2"/>
      <c r="D43" s="2"/>
      <c r="E43" s="2"/>
      <c r="F43" s="2"/>
    </row>
    <row r="44" spans="1:8">
      <c r="A44" s="2" t="str">
        <f>MSRP_spreadsheet!A44</f>
        <v>carburetor</v>
      </c>
      <c r="B44" s="2"/>
      <c r="C44" s="2"/>
      <c r="D44" s="2"/>
      <c r="E44" s="2"/>
      <c r="F44" s="2"/>
    </row>
    <row r="45" spans="1:8">
      <c r="A45" s="2" t="str">
        <f>MSRP_spreadsheet!A45</f>
        <v>fuel pump</v>
      </c>
      <c r="B45" s="2"/>
      <c r="C45" s="2"/>
      <c r="D45" s="2"/>
      <c r="E45" s="2"/>
      <c r="F45" s="2"/>
    </row>
    <row r="46" spans="1:8">
      <c r="A46" s="2" t="str">
        <f>MSRP_spreadsheet!A46</f>
        <v>fuel pressure regulator</v>
      </c>
      <c r="B46" s="2"/>
      <c r="C46" s="2"/>
      <c r="D46" s="2"/>
      <c r="E46" s="2"/>
      <c r="F46" s="2"/>
    </row>
    <row r="47" spans="1:8">
      <c r="A47" s="2" t="str">
        <f>MSRP_spreadsheet!A47</f>
        <v>fuel filter</v>
      </c>
      <c r="B47" s="2"/>
      <c r="C47" s="2"/>
      <c r="D47" s="2"/>
      <c r="E47" s="2"/>
      <c r="F47" s="2"/>
    </row>
    <row r="48" spans="1:8">
      <c r="A48" s="2" t="str">
        <f>MSRP_spreadsheet!A48</f>
        <v>fuel line</v>
      </c>
      <c r="B48" s="2"/>
      <c r="C48" s="2"/>
      <c r="D48" s="2"/>
      <c r="E48" s="2"/>
      <c r="F48" s="2"/>
    </row>
    <row r="49" spans="1:8">
      <c r="A49" s="2" t="str">
        <f>MSRP_spreadsheet!A49</f>
        <v>fabrication</v>
      </c>
      <c r="B49" s="2"/>
      <c r="C49" s="2"/>
      <c r="D49" s="2"/>
      <c r="E49" s="2"/>
      <c r="F49" s="2"/>
    </row>
    <row r="50" spans="1:8" s="52" customFormat="1">
      <c r="A50" s="77" t="str">
        <f>MSRP_spreadsheet!A50</f>
        <v>other</v>
      </c>
      <c r="B50" s="12"/>
      <c r="C50" s="12"/>
      <c r="D50" s="69">
        <v>299</v>
      </c>
      <c r="E50" s="12"/>
      <c r="F50" s="69">
        <v>299</v>
      </c>
      <c r="G50" s="17" t="s">
        <v>160</v>
      </c>
      <c r="H50" s="17" t="s">
        <v>158</v>
      </c>
    </row>
    <row r="51" spans="1:8">
      <c r="A51" s="10"/>
      <c r="B51" s="10"/>
      <c r="C51" s="10"/>
      <c r="D51" s="10"/>
      <c r="E51" s="10"/>
      <c r="F51" s="10"/>
    </row>
    <row r="52" spans="1:8">
      <c r="A52" s="1" t="str">
        <f>MSRP_spreadsheet!A52</f>
        <v>Exhaust System</v>
      </c>
      <c r="B52" s="10"/>
      <c r="C52" s="10"/>
      <c r="D52" s="10"/>
      <c r="E52" s="10"/>
      <c r="F52" s="10"/>
    </row>
    <row r="53" spans="1:8">
      <c r="A53" s="12" t="str">
        <f>MSRP_spreadsheet!A53</f>
        <v>muffler</v>
      </c>
      <c r="B53" s="12"/>
      <c r="C53" s="12"/>
      <c r="D53" s="12">
        <v>137.79</v>
      </c>
      <c r="E53" s="12"/>
      <c r="F53" s="12">
        <v>137.79</v>
      </c>
      <c r="G53" s="18" t="s">
        <v>161</v>
      </c>
      <c r="H53" s="18" t="s">
        <v>158</v>
      </c>
    </row>
    <row r="54" spans="1:8">
      <c r="A54" s="12" t="str">
        <f>MSRP_spreadsheet!A54</f>
        <v>pipes/tubes</v>
      </c>
      <c r="B54" s="12"/>
      <c r="C54" s="12"/>
      <c r="D54" s="12">
        <v>88.85</v>
      </c>
      <c r="E54" s="12"/>
      <c r="F54" s="12">
        <v>88.85</v>
      </c>
      <c r="G54" s="18"/>
      <c r="H54" s="18" t="s">
        <v>158</v>
      </c>
    </row>
    <row r="55" spans="1:8" s="52" customFormat="1">
      <c r="A55" s="12" t="str">
        <f>MSRP_spreadsheet!A55</f>
        <v>3-way exhaust catalyst</v>
      </c>
      <c r="B55" s="12"/>
      <c r="C55" s="12"/>
      <c r="D55" s="12">
        <v>281.17</v>
      </c>
      <c r="E55" s="12"/>
      <c r="F55" s="12">
        <v>281.17</v>
      </c>
      <c r="G55" s="18" t="s">
        <v>162</v>
      </c>
      <c r="H55" s="18" t="s">
        <v>158</v>
      </c>
    </row>
    <row r="56" spans="1:8">
      <c r="A56" s="2" t="str">
        <f>MSRP_spreadsheet!A56</f>
        <v>diesel particulate filter</v>
      </c>
      <c r="B56" s="2"/>
      <c r="C56" s="2"/>
      <c r="D56" s="2"/>
      <c r="E56" s="2"/>
      <c r="F56" s="2"/>
    </row>
    <row r="57" spans="1:8">
      <c r="A57" s="2" t="str">
        <f>MSRP_spreadsheet!A57</f>
        <v>oxidation catalyst</v>
      </c>
      <c r="B57" s="2"/>
      <c r="C57" s="2"/>
      <c r="D57" s="2"/>
      <c r="E57" s="2"/>
      <c r="F57" s="2"/>
    </row>
    <row r="58" spans="1:8">
      <c r="A58" s="2" t="str">
        <f>MSRP_spreadsheet!A58</f>
        <v>secondary air pump</v>
      </c>
      <c r="B58" s="2"/>
      <c r="C58" s="2"/>
      <c r="D58" s="2"/>
      <c r="E58" s="2"/>
      <c r="F58" s="2"/>
    </row>
    <row r="59" spans="1:8">
      <c r="A59" s="2" t="str">
        <f>MSRP_spreadsheet!A59</f>
        <v>air pump plumbing</v>
      </c>
      <c r="B59" s="2"/>
      <c r="C59" s="2"/>
      <c r="D59" s="2"/>
      <c r="E59" s="2"/>
      <c r="F59" s="2"/>
    </row>
    <row r="60" spans="1:8">
      <c r="A60" s="2" t="str">
        <f>MSRP_spreadsheet!A60</f>
        <v>heat management</v>
      </c>
      <c r="B60" s="2"/>
      <c r="C60" s="2"/>
      <c r="D60" s="2"/>
      <c r="E60" s="2"/>
      <c r="F60" s="2"/>
    </row>
    <row r="61" spans="1:8">
      <c r="A61" s="12" t="str">
        <f>MSRP_spreadsheet!A61</f>
        <v>fabrication</v>
      </c>
      <c r="B61" s="12">
        <v>67</v>
      </c>
      <c r="C61" s="12"/>
      <c r="D61" s="12"/>
      <c r="E61" s="12"/>
      <c r="F61" s="12">
        <v>67</v>
      </c>
      <c r="G61" s="18" t="s">
        <v>235</v>
      </c>
      <c r="H61" s="18" t="s">
        <v>158</v>
      </c>
    </row>
    <row r="62" spans="1:8">
      <c r="A62" s="12" t="str">
        <f>MSRP_spreadsheet!A62</f>
        <v>other</v>
      </c>
      <c r="B62" s="12"/>
      <c r="C62" s="12"/>
      <c r="D62" s="12">
        <v>94.54</v>
      </c>
      <c r="E62" s="12"/>
      <c r="F62" s="12">
        <v>94.54</v>
      </c>
      <c r="G62" s="18" t="s">
        <v>163</v>
      </c>
      <c r="H62" s="18" t="s">
        <v>158</v>
      </c>
    </row>
    <row r="63" spans="1:8">
      <c r="A63" s="10"/>
      <c r="B63" s="10"/>
      <c r="C63" s="10"/>
      <c r="D63" s="10"/>
      <c r="E63" s="10"/>
      <c r="F63" s="10"/>
    </row>
    <row r="64" spans="1:8">
      <c r="A64" s="1" t="str">
        <f>MSRP_spreadsheet!A64</f>
        <v>Front Suspension</v>
      </c>
      <c r="B64" s="10"/>
      <c r="C64" s="10"/>
      <c r="D64" s="10"/>
      <c r="E64" s="10"/>
      <c r="F64" s="10"/>
    </row>
    <row r="65" spans="1:8">
      <c r="A65" s="2" t="str">
        <f>MSRP_spreadsheet!A65</f>
        <v>skis</v>
      </c>
      <c r="B65" s="2"/>
      <c r="C65" s="2"/>
      <c r="D65" s="2"/>
      <c r="E65" s="2"/>
      <c r="F65" s="2"/>
    </row>
    <row r="66" spans="1:8">
      <c r="A66" s="2" t="str">
        <f>MSRP_spreadsheet!A66</f>
        <v>shocks</v>
      </c>
      <c r="B66" s="2"/>
      <c r="C66" s="2"/>
      <c r="D66" s="2"/>
      <c r="E66" s="2"/>
      <c r="F66" s="2"/>
    </row>
    <row r="67" spans="1:8">
      <c r="A67" s="2" t="str">
        <f>MSRP_spreadsheet!A67</f>
        <v>springs</v>
      </c>
      <c r="B67" s="2"/>
      <c r="C67" s="2"/>
      <c r="D67" s="2"/>
      <c r="E67" s="2"/>
      <c r="F67" s="2"/>
    </row>
    <row r="68" spans="1:8">
      <c r="A68" s="2" t="str">
        <f>MSRP_spreadsheet!A68</f>
        <v>trailing arms/A-arms</v>
      </c>
      <c r="B68" s="2"/>
      <c r="C68" s="2"/>
      <c r="D68" s="2"/>
      <c r="E68" s="2"/>
      <c r="F68" s="2"/>
    </row>
    <row r="69" spans="1:8" s="76" customFormat="1">
      <c r="A69" s="13" t="str">
        <f>MSRP_spreadsheet!A69</f>
        <v>steering components</v>
      </c>
      <c r="B69" s="13"/>
      <c r="C69" s="13"/>
      <c r="D69" s="13"/>
      <c r="E69" s="13" t="s">
        <v>247</v>
      </c>
      <c r="F69" s="13">
        <v>691.58</v>
      </c>
      <c r="G69" s="17" t="s">
        <v>246</v>
      </c>
      <c r="H69" s="18" t="s">
        <v>168</v>
      </c>
    </row>
    <row r="70" spans="1:8">
      <c r="A70" s="12" t="str">
        <f>MSRP_spreadsheet!A70</f>
        <v>fabrication</v>
      </c>
      <c r="B70" s="13" t="s">
        <v>258</v>
      </c>
      <c r="C70" s="12"/>
      <c r="D70" s="12"/>
      <c r="E70" s="13"/>
      <c r="F70" s="12">
        <v>244</v>
      </c>
      <c r="G70" s="17" t="s">
        <v>257</v>
      </c>
      <c r="H70" s="17" t="s">
        <v>158</v>
      </c>
    </row>
    <row r="71" spans="1:8">
      <c r="A71" s="12" t="str">
        <f>MSRP_spreadsheet!A71</f>
        <v>other</v>
      </c>
      <c r="B71" s="12" t="s">
        <v>250</v>
      </c>
      <c r="C71" s="12"/>
      <c r="D71" s="12"/>
      <c r="E71" s="13"/>
      <c r="F71" s="12">
        <v>105.86</v>
      </c>
      <c r="G71" s="17" t="s">
        <v>245</v>
      </c>
      <c r="H71" s="17" t="s">
        <v>158</v>
      </c>
    </row>
    <row r="72" spans="1:8">
      <c r="A72" s="10"/>
      <c r="B72" s="10"/>
      <c r="C72" s="10"/>
      <c r="D72" s="10"/>
      <c r="E72" s="10"/>
      <c r="F72" s="10"/>
    </row>
    <row r="73" spans="1:8">
      <c r="A73" s="1" t="str">
        <f>MSRP_spreadsheet!A73</f>
        <v>Rear Suspension</v>
      </c>
      <c r="B73" s="10"/>
      <c r="C73" s="10"/>
      <c r="D73" s="10"/>
      <c r="E73" s="10"/>
      <c r="F73" s="10"/>
    </row>
    <row r="74" spans="1:8" s="76" customFormat="1">
      <c r="A74" s="13" t="str">
        <f>MSRP_spreadsheet!A74</f>
        <v>wheels</v>
      </c>
      <c r="B74" s="13"/>
      <c r="C74" s="13"/>
      <c r="D74" s="13"/>
      <c r="E74" s="13" t="s">
        <v>219</v>
      </c>
      <c r="F74" s="13">
        <v>99.635000000000005</v>
      </c>
      <c r="G74" s="17" t="s">
        <v>220</v>
      </c>
      <c r="H74" s="18" t="s">
        <v>168</v>
      </c>
    </row>
    <row r="75" spans="1:8">
      <c r="A75" s="2" t="str">
        <f>MSRP_spreadsheet!A75</f>
        <v>shocks</v>
      </c>
      <c r="B75" s="2"/>
      <c r="C75" s="2"/>
      <c r="D75" s="2"/>
      <c r="E75" s="2"/>
      <c r="F75" s="2"/>
    </row>
    <row r="76" spans="1:8">
      <c r="A76" s="2" t="str">
        <f>MSRP_spreadsheet!A76</f>
        <v>springs</v>
      </c>
      <c r="B76" s="2"/>
      <c r="C76" s="2"/>
      <c r="D76" s="2"/>
      <c r="E76" s="2"/>
      <c r="F76" s="2"/>
    </row>
    <row r="77" spans="1:8">
      <c r="A77" s="12" t="str">
        <f>MSRP_spreadsheet!A77</f>
        <v>hyfax/slides</v>
      </c>
      <c r="B77" s="12"/>
      <c r="C77" s="12"/>
      <c r="D77" s="12"/>
      <c r="E77" s="12" t="s">
        <v>164</v>
      </c>
      <c r="F77" s="18">
        <f>(35.56*1.5)-33.36</f>
        <v>19.980000000000004</v>
      </c>
      <c r="G77" s="19" t="s">
        <v>165</v>
      </c>
      <c r="H77" s="18" t="s">
        <v>168</v>
      </c>
    </row>
    <row r="78" spans="1:8">
      <c r="A78" s="2" t="str">
        <f>MSRP_spreadsheet!A78</f>
        <v>mount points</v>
      </c>
      <c r="B78" s="2"/>
      <c r="C78" s="2"/>
      <c r="D78" s="2"/>
      <c r="E78" s="2"/>
      <c r="F78" s="2"/>
    </row>
    <row r="79" spans="1:8">
      <c r="A79" s="2" t="str">
        <f>MSRP_spreadsheet!A79</f>
        <v>fabrication</v>
      </c>
      <c r="B79" s="2"/>
      <c r="C79" s="2"/>
      <c r="D79" s="2"/>
      <c r="E79" s="2"/>
      <c r="F79" s="2"/>
    </row>
    <row r="80" spans="1:8" s="52" customFormat="1">
      <c r="A80" s="59" t="str">
        <f>MSRP_spreadsheet!A80</f>
        <v>other</v>
      </c>
      <c r="B80" s="61"/>
      <c r="C80" s="59"/>
      <c r="E80" s="59"/>
      <c r="G80" s="60"/>
      <c r="H80" s="60"/>
    </row>
    <row r="81" spans="1:8">
      <c r="A81" s="10"/>
      <c r="B81" s="10"/>
      <c r="C81" s="10"/>
      <c r="D81" s="10"/>
      <c r="E81" s="10"/>
      <c r="F81" s="10"/>
    </row>
    <row r="82" spans="1:8">
      <c r="A82" s="1" t="str">
        <f>MSRP_spreadsheet!A82</f>
        <v>Drivetrain</v>
      </c>
      <c r="B82" s="10"/>
      <c r="C82" s="10"/>
      <c r="D82" s="10"/>
      <c r="E82" s="10"/>
      <c r="F82" s="10"/>
    </row>
    <row r="83" spans="1:8">
      <c r="A83" s="12" t="str">
        <f>MSRP_spreadsheet!A83</f>
        <v>track</v>
      </c>
      <c r="B83" s="12"/>
      <c r="C83" s="12"/>
      <c r="D83" s="12"/>
      <c r="E83" s="12" t="s">
        <v>188</v>
      </c>
      <c r="F83" s="18">
        <v>550.54999999999995</v>
      </c>
      <c r="G83" s="19" t="s">
        <v>166</v>
      </c>
      <c r="H83" s="18" t="s">
        <v>168</v>
      </c>
    </row>
    <row r="84" spans="1:8">
      <c r="A84" s="2" t="str">
        <f>MSRP_spreadsheet!A84</f>
        <v>studs</v>
      </c>
      <c r="B84" s="2"/>
      <c r="C84" s="2"/>
      <c r="D84" s="2"/>
      <c r="E84" s="2"/>
      <c r="F84" s="2"/>
    </row>
    <row r="85" spans="1:8" s="52" customFormat="1">
      <c r="A85" s="59" t="str">
        <f>MSRP_spreadsheet!A85</f>
        <v>driveshaft/drive sprockets</v>
      </c>
      <c r="B85" s="59"/>
      <c r="C85" s="59"/>
      <c r="D85" s="59"/>
      <c r="E85" s="59"/>
      <c r="G85" s="60"/>
      <c r="H85" s="60"/>
    </row>
    <row r="86" spans="1:8">
      <c r="A86" s="12" t="str">
        <f>MSRP_spreadsheet!A86</f>
        <v>jackshaft</v>
      </c>
      <c r="B86" s="12"/>
      <c r="C86" s="12"/>
      <c r="D86" s="12"/>
      <c r="E86" s="13" t="s">
        <v>189</v>
      </c>
      <c r="F86" s="12">
        <v>142.86000000000001</v>
      </c>
      <c r="G86" s="18" t="s">
        <v>167</v>
      </c>
      <c r="H86" s="18" t="s">
        <v>168</v>
      </c>
    </row>
    <row r="87" spans="1:8" s="52" customFormat="1">
      <c r="A87" s="12" t="str">
        <f>MSRP_spreadsheet!A87</f>
        <v>chaincase/gear box</v>
      </c>
      <c r="B87" s="13"/>
      <c r="C87" s="13" t="s">
        <v>223</v>
      </c>
      <c r="D87" s="12"/>
      <c r="E87" s="13"/>
      <c r="F87" s="13">
        <v>400.97</v>
      </c>
      <c r="G87" s="17" t="s">
        <v>209</v>
      </c>
      <c r="H87" s="17" t="s">
        <v>217</v>
      </c>
    </row>
    <row r="88" spans="1:8">
      <c r="A88" s="13" t="str">
        <f>MSRP_spreadsheet!A88</f>
        <v>drive clutch</v>
      </c>
      <c r="B88" s="12"/>
      <c r="C88" s="12"/>
      <c r="D88" s="12">
        <v>229.95</v>
      </c>
      <c r="E88" s="12"/>
      <c r="F88" s="12">
        <v>229.95</v>
      </c>
      <c r="G88" s="17" t="s">
        <v>211</v>
      </c>
      <c r="H88" s="18" t="s">
        <v>158</v>
      </c>
    </row>
    <row r="89" spans="1:8">
      <c r="A89" s="74" t="str">
        <f>MSRP_spreadsheet!A89</f>
        <v>driven clutch</v>
      </c>
      <c r="B89" s="2"/>
      <c r="C89" s="2"/>
      <c r="D89" s="2"/>
      <c r="E89" s="2"/>
      <c r="F89" s="2"/>
    </row>
    <row r="90" spans="1:8">
      <c r="A90" s="74" t="str">
        <f>MSRP_spreadsheet!A90</f>
        <v>drive belt</v>
      </c>
      <c r="B90" s="2"/>
      <c r="C90" s="2"/>
      <c r="D90" s="2"/>
      <c r="E90" s="2"/>
      <c r="F90" s="2"/>
    </row>
    <row r="91" spans="1:8">
      <c r="A91" s="74" t="str">
        <f>MSRP_spreadsheet!A91</f>
        <v>cvt guarding/cover</v>
      </c>
      <c r="B91" s="2"/>
      <c r="C91" s="2"/>
      <c r="D91" s="2"/>
      <c r="E91" s="2"/>
      <c r="F91" s="2"/>
    </row>
    <row r="92" spans="1:8" s="52" customFormat="1">
      <c r="A92" s="12" t="str">
        <f>MSRP_spreadsheet!A92</f>
        <v>clutch adaptor</v>
      </c>
      <c r="B92" s="13" t="s">
        <v>195</v>
      </c>
      <c r="C92" s="12"/>
      <c r="D92" s="12"/>
      <c r="E92" s="12"/>
      <c r="F92" s="12">
        <f>(600000/5000)*1.5</f>
        <v>180</v>
      </c>
      <c r="G92" s="18" t="s">
        <v>169</v>
      </c>
      <c r="H92" s="18" t="s">
        <v>170</v>
      </c>
    </row>
    <row r="93" spans="1:8">
      <c r="A93" s="2" t="str">
        <f>MSRP_spreadsheet!A93</f>
        <v>fabrication</v>
      </c>
      <c r="B93" s="2"/>
      <c r="C93" s="2"/>
      <c r="D93" s="2"/>
      <c r="E93" s="2"/>
      <c r="F93" s="2"/>
    </row>
    <row r="94" spans="1:8">
      <c r="A94" s="12" t="str">
        <f>MSRP_spreadsheet!A94</f>
        <v>other</v>
      </c>
      <c r="B94" s="12"/>
      <c r="C94" s="12"/>
      <c r="D94" s="12">
        <v>110.66</v>
      </c>
      <c r="E94" s="12"/>
      <c r="F94" s="12">
        <v>110.66</v>
      </c>
      <c r="G94" s="18" t="s">
        <v>92</v>
      </c>
      <c r="H94" s="18" t="s">
        <v>158</v>
      </c>
    </row>
    <row r="95" spans="1:8">
      <c r="A95" s="10"/>
      <c r="B95" s="10"/>
      <c r="C95" s="10"/>
      <c r="D95" s="10"/>
      <c r="E95" s="10"/>
      <c r="F95" s="10"/>
    </row>
    <row r="96" spans="1:8">
      <c r="A96" s="9" t="str">
        <f>MSRP_spreadsheet!A96</f>
        <v>Cooling System</v>
      </c>
      <c r="B96" s="10"/>
      <c r="C96" s="10"/>
      <c r="D96" s="10"/>
      <c r="E96" s="10"/>
      <c r="F96" s="10"/>
    </row>
    <row r="97" spans="1:8">
      <c r="A97" s="2" t="str">
        <f>MSRP_spreadsheet!A97</f>
        <v>radiator</v>
      </c>
      <c r="B97" s="2"/>
      <c r="C97" s="2"/>
      <c r="D97" s="2"/>
      <c r="E97" s="2"/>
      <c r="F97" s="2"/>
    </row>
    <row r="98" spans="1:8">
      <c r="A98" s="2" t="str">
        <f>MSRP_spreadsheet!A98</f>
        <v>coolant pump</v>
      </c>
      <c r="B98" s="2"/>
      <c r="C98" s="2"/>
      <c r="D98" s="2"/>
      <c r="E98" s="2"/>
      <c r="F98" s="2"/>
    </row>
    <row r="99" spans="1:8">
      <c r="A99" s="2" t="str">
        <f>MSRP_spreadsheet!A99</f>
        <v>fan</v>
      </c>
      <c r="B99" s="2"/>
      <c r="C99" s="2"/>
      <c r="D99" s="2"/>
      <c r="E99" s="2"/>
      <c r="F99" s="2"/>
    </row>
    <row r="100" spans="1:8">
      <c r="A100" s="12" t="str">
        <f>MSRP_spreadsheet!A100</f>
        <v>heat exchanger</v>
      </c>
      <c r="B100" s="12"/>
      <c r="C100" s="12"/>
      <c r="D100" s="12"/>
      <c r="E100" s="12" t="s">
        <v>171</v>
      </c>
      <c r="F100" s="12">
        <f>(323.72*1.5)-275.8</f>
        <v>209.78000000000003</v>
      </c>
      <c r="G100" s="17" t="s">
        <v>230</v>
      </c>
      <c r="H100" s="18" t="s">
        <v>168</v>
      </c>
    </row>
    <row r="101" spans="1:8">
      <c r="A101" s="2" t="str">
        <f>MSRP_spreadsheet!A101</f>
        <v>thermostat</v>
      </c>
      <c r="B101" s="2"/>
      <c r="C101" s="2"/>
      <c r="D101" s="2"/>
      <c r="E101" s="2"/>
      <c r="F101" s="2"/>
    </row>
    <row r="102" spans="1:8">
      <c r="A102" s="2" t="str">
        <f>MSRP_spreadsheet!A102</f>
        <v>fabrication</v>
      </c>
      <c r="B102" s="2"/>
      <c r="C102" s="2"/>
      <c r="D102" s="2"/>
      <c r="E102" s="2"/>
      <c r="F102" s="2"/>
    </row>
    <row r="103" spans="1:8">
      <c r="A103" s="2" t="str">
        <f>MSRP_spreadsheet!A103</f>
        <v>other</v>
      </c>
      <c r="B103" s="2"/>
      <c r="C103" s="2"/>
      <c r="D103" s="2"/>
      <c r="E103" s="2"/>
      <c r="F103" s="2"/>
    </row>
    <row r="104" spans="1:8">
      <c r="A104" s="10"/>
      <c r="B104" s="10"/>
      <c r="C104" s="10"/>
      <c r="D104" s="10"/>
      <c r="E104" s="10"/>
      <c r="F104" s="10"/>
    </row>
    <row r="105" spans="1:8">
      <c r="A105" s="1" t="str">
        <f>MSRP_spreadsheet!A105</f>
        <v>Noise/Vibration/Harshness</v>
      </c>
      <c r="B105" s="10"/>
      <c r="C105" s="10"/>
      <c r="D105" s="10"/>
      <c r="E105" s="10"/>
      <c r="F105" s="10"/>
    </row>
    <row r="106" spans="1:8" s="52" customFormat="1">
      <c r="A106" s="12" t="str">
        <f>MSRP_spreadsheet!A106</f>
        <v>skirting</v>
      </c>
      <c r="B106" s="12"/>
      <c r="C106" s="12"/>
      <c r="D106" s="12"/>
      <c r="E106" s="13" t="s">
        <v>203</v>
      </c>
      <c r="F106" s="12">
        <v>5.82</v>
      </c>
      <c r="G106" s="17" t="s">
        <v>172</v>
      </c>
      <c r="H106" s="17" t="s">
        <v>168</v>
      </c>
    </row>
    <row r="107" spans="1:8">
      <c r="A107" s="12" t="str">
        <f>MSRP_spreadsheet!A107</f>
        <v>hood lining</v>
      </c>
      <c r="B107" s="13"/>
      <c r="C107" s="12"/>
      <c r="D107" s="12" t="s">
        <v>173</v>
      </c>
      <c r="E107" s="12"/>
      <c r="F107" s="12">
        <f>(8.91*4)</f>
        <v>35.64</v>
      </c>
      <c r="G107" s="17" t="s">
        <v>174</v>
      </c>
      <c r="H107" s="18" t="s">
        <v>158</v>
      </c>
    </row>
    <row r="108" spans="1:8">
      <c r="A108" s="12" t="str">
        <f>MSRP_spreadsheet!A108</f>
        <v>tunnel lining</v>
      </c>
      <c r="B108" s="12"/>
      <c r="C108" s="12"/>
      <c r="D108" s="12">
        <v>7.97</v>
      </c>
      <c r="E108" s="12"/>
      <c r="F108" s="12">
        <v>7.97</v>
      </c>
      <c r="G108" s="42" t="s">
        <v>227</v>
      </c>
      <c r="H108" s="18" t="s">
        <v>158</v>
      </c>
    </row>
    <row r="109" spans="1:8">
      <c r="A109" s="2" t="str">
        <f>MSRP_spreadsheet!A109</f>
        <v>fiberglass packing</v>
      </c>
      <c r="B109" s="2"/>
      <c r="C109" s="2"/>
      <c r="D109" s="2"/>
      <c r="E109" s="2"/>
      <c r="F109" s="2"/>
    </row>
    <row r="110" spans="1:8">
      <c r="A110" s="2" t="str">
        <f>MSRP_spreadsheet!A110</f>
        <v>other</v>
      </c>
      <c r="B110" s="2"/>
      <c r="C110" s="2"/>
      <c r="D110" s="2"/>
      <c r="E110" s="2"/>
      <c r="F110" s="2"/>
    </row>
    <row r="111" spans="1:8">
      <c r="A111" s="10"/>
      <c r="B111" s="10"/>
      <c r="C111" s="10"/>
      <c r="D111" s="10"/>
      <c r="E111" s="10"/>
      <c r="F111" s="10"/>
    </row>
    <row r="112" spans="1:8">
      <c r="A112" s="1" t="str">
        <f>MSRP_spreadsheet!A112</f>
        <v>Chassis</v>
      </c>
      <c r="B112" s="10"/>
      <c r="C112" s="10"/>
      <c r="D112" s="10"/>
      <c r="E112" s="10"/>
      <c r="F112" s="10"/>
    </row>
    <row r="113" spans="1:8">
      <c r="A113" s="2" t="str">
        <f>MSRP_spreadsheet!A113</f>
        <v>bulkhead modification</v>
      </c>
      <c r="B113" s="2"/>
      <c r="C113" s="2"/>
      <c r="D113" s="2"/>
      <c r="E113" s="2"/>
      <c r="F113" s="2"/>
    </row>
    <row r="114" spans="1:8">
      <c r="A114" s="2" t="str">
        <f>MSRP_spreadsheet!A114</f>
        <v>tunnel modification</v>
      </c>
      <c r="B114" s="2"/>
      <c r="C114" s="2"/>
      <c r="D114" s="2"/>
      <c r="E114" s="2"/>
      <c r="F114" s="2"/>
    </row>
    <row r="115" spans="1:8">
      <c r="A115" s="2" t="str">
        <f>MSRP_spreadsheet!A115</f>
        <v>seat</v>
      </c>
      <c r="B115" s="2"/>
      <c r="C115" s="2"/>
      <c r="D115" s="2"/>
      <c r="E115" s="2"/>
      <c r="F115" s="2"/>
    </row>
    <row r="116" spans="1:8">
      <c r="A116" s="2" t="str">
        <f>MSRP_spreadsheet!A116</f>
        <v>hood</v>
      </c>
      <c r="B116" s="2"/>
      <c r="C116" s="2"/>
      <c r="D116" s="2"/>
      <c r="E116" s="2"/>
      <c r="F116" s="2"/>
    </row>
    <row r="117" spans="1:8">
      <c r="A117" s="2" t="str">
        <f>MSRP_spreadsheet!A117</f>
        <v>windshield</v>
      </c>
      <c r="B117" s="2"/>
      <c r="C117" s="2"/>
      <c r="D117" s="2"/>
      <c r="E117" s="2"/>
      <c r="F117" s="2"/>
    </row>
    <row r="118" spans="1:8">
      <c r="A118" s="12" t="str">
        <f>MSRP_spreadsheet!A118</f>
        <v>motor mount</v>
      </c>
      <c r="B118" s="13" t="s">
        <v>248</v>
      </c>
      <c r="C118" s="12"/>
      <c r="D118" s="12"/>
      <c r="E118" s="12"/>
      <c r="F118" s="12">
        <v>79.88</v>
      </c>
      <c r="G118" s="17" t="s">
        <v>243</v>
      </c>
      <c r="H118" s="18" t="s">
        <v>158</v>
      </c>
    </row>
    <row r="119" spans="1:8" s="52" customFormat="1">
      <c r="A119" s="13" t="str">
        <f>MSRP_spreadsheet!A119</f>
        <v>fuel tank</v>
      </c>
      <c r="B119" s="13"/>
      <c r="C119" s="13"/>
      <c r="D119" s="13"/>
      <c r="E119" s="13" t="s">
        <v>236</v>
      </c>
      <c r="F119" s="13">
        <v>114.14</v>
      </c>
      <c r="G119" s="17" t="s">
        <v>231</v>
      </c>
      <c r="H119" s="17" t="s">
        <v>168</v>
      </c>
    </row>
    <row r="120" spans="1:8">
      <c r="A120" s="2" t="str">
        <f>MSRP_spreadsheet!A120</f>
        <v>battery box</v>
      </c>
      <c r="B120" s="2"/>
      <c r="C120" s="2"/>
      <c r="D120" s="2"/>
      <c r="E120" s="2"/>
      <c r="F120" s="2"/>
    </row>
    <row r="121" spans="1:8">
      <c r="A121" s="2" t="str">
        <f>MSRP_spreadsheet!A121</f>
        <v>handlebars/hooks/risers</v>
      </c>
      <c r="B121" s="2"/>
      <c r="C121" s="2"/>
      <c r="D121" s="2"/>
      <c r="E121" s="2"/>
      <c r="F121" s="2"/>
    </row>
    <row r="122" spans="1:8">
      <c r="A122" s="12" t="str">
        <f>MSRP_spreadsheet!A122</f>
        <v>hand guards</v>
      </c>
      <c r="B122" s="12"/>
      <c r="C122" s="12"/>
      <c r="D122" s="12"/>
      <c r="E122" s="12"/>
      <c r="F122" s="12"/>
      <c r="G122" s="18" t="s">
        <v>175</v>
      </c>
      <c r="H122" s="18" t="s">
        <v>176</v>
      </c>
    </row>
    <row r="123" spans="1:8">
      <c r="A123" s="2" t="str">
        <f>MSRP_spreadsheet!A123</f>
        <v>throttle</v>
      </c>
      <c r="B123" s="2"/>
      <c r="C123" s="2"/>
      <c r="D123" s="2"/>
      <c r="E123" s="2"/>
      <c r="F123" s="2"/>
    </row>
    <row r="124" spans="1:8">
      <c r="A124" s="12" t="str">
        <f>MSRP_spreadsheet!A124</f>
        <v>brake system</v>
      </c>
      <c r="B124" s="12"/>
      <c r="C124" s="12"/>
      <c r="D124" s="12">
        <v>749</v>
      </c>
      <c r="E124" s="12"/>
      <c r="F124" s="12">
        <v>749</v>
      </c>
      <c r="G124" s="17" t="s">
        <v>177</v>
      </c>
      <c r="H124" s="17" t="s">
        <v>168</v>
      </c>
    </row>
    <row r="125" spans="1:8">
      <c r="A125" s="2" t="str">
        <f>MSRP_spreadsheet!A125</f>
        <v>heated grips</v>
      </c>
      <c r="B125" s="2"/>
      <c r="C125" s="2"/>
      <c r="D125" s="2"/>
      <c r="E125" s="2"/>
      <c r="F125" s="2"/>
    </row>
    <row r="126" spans="1:8">
      <c r="A126" s="2" t="str">
        <f>MSRP_spreadsheet!A126</f>
        <v>fabrication</v>
      </c>
      <c r="B126" s="2"/>
      <c r="C126" s="2"/>
      <c r="D126" s="2"/>
      <c r="E126" s="2"/>
      <c r="F126" s="2"/>
    </row>
    <row r="127" spans="1:8">
      <c r="A127" s="2" t="str">
        <f>MSRP_spreadsheet!A127</f>
        <v>other</v>
      </c>
      <c r="B127" s="2"/>
      <c r="C127" s="2"/>
      <c r="D127" s="2"/>
      <c r="E127" s="2"/>
      <c r="F127" s="2"/>
    </row>
    <row r="128" spans="1:8">
      <c r="A128" s="10"/>
      <c r="B128" s="10"/>
      <c r="C128" s="10"/>
      <c r="D128" s="10"/>
      <c r="E128" s="10"/>
      <c r="F128" s="10"/>
    </row>
    <row r="129" spans="1:6">
      <c r="A129" s="9" t="str">
        <f>MSRP_spreadsheet!A129</f>
        <v>Electrical</v>
      </c>
      <c r="B129" s="10"/>
      <c r="C129" s="10"/>
      <c r="D129" s="10"/>
      <c r="E129" s="10"/>
      <c r="F129" s="10"/>
    </row>
    <row r="130" spans="1:6">
      <c r="A130" s="2" t="str">
        <f>MSRP_spreadsheet!A130</f>
        <v>battery(s)</v>
      </c>
      <c r="B130" s="2"/>
      <c r="C130" s="2"/>
      <c r="D130" s="2"/>
      <c r="E130" s="2"/>
      <c r="F130" s="2"/>
    </row>
    <row r="131" spans="1:6">
      <c r="A131" s="2" t="str">
        <f>MSRP_spreadsheet!A131</f>
        <v>switches</v>
      </c>
      <c r="B131" s="2"/>
      <c r="C131" s="2"/>
      <c r="D131" s="2"/>
      <c r="E131" s="2"/>
      <c r="F131" s="2"/>
    </row>
    <row r="132" spans="1:6">
      <c r="A132" s="2" t="str">
        <f>MSRP_spreadsheet!A132</f>
        <v>connectors</v>
      </c>
      <c r="B132" s="2"/>
      <c r="C132" s="2"/>
      <c r="D132" s="2"/>
      <c r="E132" s="2"/>
      <c r="F132" s="2"/>
    </row>
    <row r="133" spans="1:6">
      <c r="A133" s="2" t="str">
        <f>MSRP_spreadsheet!A133</f>
        <v>fuses</v>
      </c>
      <c r="B133" s="2"/>
      <c r="C133" s="2"/>
      <c r="D133" s="2"/>
      <c r="E133" s="2"/>
      <c r="F133" s="2"/>
    </row>
    <row r="134" spans="1:6">
      <c r="A134" s="2" t="str">
        <f>MSRP_spreadsheet!A134</f>
        <v>wire/cable</v>
      </c>
      <c r="B134" s="2"/>
      <c r="C134" s="2"/>
      <c r="D134" s="2"/>
      <c r="E134" s="2"/>
      <c r="F134" s="2"/>
    </row>
    <row r="135" spans="1:6">
      <c r="A135" s="2" t="str">
        <f>MSRP_spreadsheet!A135</f>
        <v>lighting</v>
      </c>
      <c r="B135" s="2"/>
      <c r="C135" s="2"/>
      <c r="D135" s="2"/>
      <c r="E135" s="2"/>
      <c r="F135" s="2"/>
    </row>
    <row r="136" spans="1:6">
      <c r="A136" s="2" t="str">
        <f>MSRP_spreadsheet!A136</f>
        <v>motor charger</v>
      </c>
      <c r="B136" s="2"/>
      <c r="C136" s="2"/>
      <c r="D136" s="2"/>
      <c r="E136" s="2"/>
      <c r="F136" s="2"/>
    </row>
    <row r="137" spans="1:6">
      <c r="A137" s="2" t="str">
        <f>MSRP_spreadsheet!A137</f>
        <v>contactor</v>
      </c>
      <c r="B137" s="2"/>
      <c r="C137" s="2"/>
      <c r="D137" s="2"/>
      <c r="E137" s="2"/>
      <c r="F137" s="2"/>
    </row>
    <row r="138" spans="1:6">
      <c r="A138" s="2" t="str">
        <f>MSRP_spreadsheet!A138</f>
        <v>motor controller</v>
      </c>
      <c r="B138" s="2"/>
      <c r="C138" s="2"/>
      <c r="D138" s="2"/>
      <c r="E138" s="2"/>
      <c r="F138" s="2"/>
    </row>
    <row r="139" spans="1:6">
      <c r="A139" s="2" t="str">
        <f>MSRP_spreadsheet!A139</f>
        <v>injector controller</v>
      </c>
      <c r="B139" s="2"/>
      <c r="C139" s="2"/>
      <c r="D139" s="2"/>
      <c r="E139" s="2"/>
      <c r="F139" s="2"/>
    </row>
    <row r="140" spans="1:6">
      <c r="A140" s="2" t="str">
        <f>MSRP_spreadsheet!A140</f>
        <v>boost controller</v>
      </c>
      <c r="B140" s="2"/>
      <c r="C140" s="2"/>
      <c r="D140" s="2"/>
      <c r="E140" s="2"/>
      <c r="F140" s="2"/>
    </row>
    <row r="141" spans="1:6">
      <c r="A141" s="2" t="str">
        <f>MSRP_spreadsheet!A141</f>
        <v>exhaust gas temperature (EGT) sensor</v>
      </c>
      <c r="B141" s="2"/>
      <c r="C141" s="2"/>
      <c r="D141" s="2"/>
      <c r="E141" s="2"/>
      <c r="F141" s="2"/>
    </row>
    <row r="142" spans="1:6">
      <c r="A142" s="2" t="str">
        <f>MSRP_spreadsheet!A142</f>
        <v>general sensor(s)</v>
      </c>
      <c r="B142" s="2"/>
      <c r="C142" s="2"/>
      <c r="D142" s="2"/>
      <c r="E142" s="2"/>
      <c r="F142" s="2"/>
    </row>
    <row r="143" spans="1:6">
      <c r="A143" s="2" t="str">
        <f>MSRP_spreadsheet!A143</f>
        <v>engine calibration hardware</v>
      </c>
      <c r="B143" s="2"/>
      <c r="C143" s="2"/>
      <c r="D143" s="2"/>
      <c r="E143" s="2"/>
      <c r="F143" s="2"/>
    </row>
    <row r="144" spans="1:6">
      <c r="A144" s="2" t="str">
        <f>MSRP_spreadsheet!A144</f>
        <v>engine calibration software</v>
      </c>
      <c r="B144" s="2"/>
      <c r="C144" s="2"/>
      <c r="D144" s="2"/>
      <c r="E144" s="2"/>
      <c r="F144" s="2"/>
    </row>
    <row r="145" spans="1:6">
      <c r="A145" s="2" t="str">
        <f>MSRP_spreadsheet!A145</f>
        <v>fabrication</v>
      </c>
      <c r="B145" s="2"/>
      <c r="C145" s="2"/>
      <c r="D145" s="2"/>
      <c r="E145" s="2"/>
      <c r="F145" s="2"/>
    </row>
    <row r="146" spans="1:6">
      <c r="A146" s="2" t="str">
        <f>MSRP_spreadsheet!A146</f>
        <v>pulley</v>
      </c>
      <c r="B146" s="2"/>
      <c r="C146" s="2"/>
      <c r="D146" s="2"/>
      <c r="E146" s="2"/>
      <c r="F146" s="2"/>
    </row>
    <row r="147" spans="1:6">
      <c r="A147" s="10"/>
      <c r="B147" s="10"/>
      <c r="C147" s="10"/>
      <c r="D147" s="10"/>
      <c r="E147" s="10"/>
      <c r="F147" s="10"/>
    </row>
    <row r="148" spans="1:6">
      <c r="A148" s="10"/>
      <c r="B148" s="10"/>
      <c r="C148" s="10"/>
      <c r="D148" s="10"/>
      <c r="E148" s="15"/>
      <c r="F148" s="10"/>
    </row>
    <row r="149" spans="1:6">
      <c r="A149" s="10"/>
      <c r="B149" s="10"/>
      <c r="C149" s="10"/>
      <c r="D149" s="10"/>
      <c r="E149" s="10"/>
      <c r="F149" s="15"/>
    </row>
  </sheetData>
  <mergeCells count="1">
    <mergeCell ref="B1:F1"/>
  </mergeCells>
  <phoneticPr fontId="3" type="noConversion"/>
  <pageMargins left="0.25" right="0.25" top="1" bottom="0.5" header="0.5" footer="0"/>
  <pageSetup orientation="landscape"/>
  <headerFooter alignWithMargins="0">
    <oddHeader>&amp;C&amp;"Arial,Bold"&amp;12[Insert School Name]
SAE 2008 Clean Snowmobile Challenge MSRP - Supporting Calculations</oddHeader>
    <oddFooter>&amp;CPage &amp;P of &amp;N&amp;R&amp;D</oddFooter>
  </headerFooter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J245"/>
  <sheetViews>
    <sheetView view="pageBreakPreview" zoomScale="70" zoomScaleNormal="90" zoomScaleSheetLayoutView="70" zoomScalePageLayoutView="75" workbookViewId="0">
      <selection activeCell="J255" sqref="J255"/>
    </sheetView>
  </sheetViews>
  <sheetFormatPr defaultColWidth="8.7109375" defaultRowHeight="12.75"/>
  <cols>
    <col min="10" max="10" width="8.7109375" customWidth="1"/>
    <col min="13" max="13" width="6.140625" customWidth="1"/>
    <col min="14" max="14" width="11.42578125" bestFit="1" customWidth="1"/>
    <col min="15" max="15" width="14.7109375" customWidth="1"/>
  </cols>
  <sheetData>
    <row r="1" spans="1:30" ht="12.75" customHeight="1"/>
    <row r="2" spans="1:30" ht="26.25" customHeight="1"/>
    <row r="5" spans="1:30">
      <c r="K5" s="8"/>
      <c r="L5" s="8" t="s">
        <v>208</v>
      </c>
      <c r="AA5" s="8"/>
    </row>
    <row r="6" spans="1:30">
      <c r="AD6" s="8"/>
    </row>
    <row r="10" spans="1:30">
      <c r="AD10" s="8" t="s">
        <v>178</v>
      </c>
    </row>
    <row r="12" spans="1:30">
      <c r="A12" s="8" t="s">
        <v>179</v>
      </c>
    </row>
    <row r="13" spans="1:30">
      <c r="K13" s="8" t="s">
        <v>216</v>
      </c>
    </row>
    <row r="16" spans="1:30">
      <c r="B16" s="8"/>
    </row>
    <row r="17" spans="1:30">
      <c r="AA17" s="8" t="s">
        <v>180</v>
      </c>
      <c r="AD17" s="8" t="s">
        <v>194</v>
      </c>
    </row>
    <row r="20" spans="1:30">
      <c r="A20" s="8"/>
    </row>
    <row r="23" spans="1:30">
      <c r="L23" s="8"/>
    </row>
    <row r="30" spans="1:30">
      <c r="Z30" s="8" t="s">
        <v>198</v>
      </c>
    </row>
    <row r="33" spans="11:28">
      <c r="AB33" s="8"/>
    </row>
    <row r="35" spans="11:28">
      <c r="N35" s="8"/>
    </row>
    <row r="36" spans="11:28">
      <c r="K36" s="8" t="s">
        <v>238</v>
      </c>
      <c r="N36" s="8"/>
    </row>
    <row r="37" spans="11:28">
      <c r="N37" s="7"/>
    </row>
    <row r="40" spans="11:28">
      <c r="AA40" s="8" t="s">
        <v>197</v>
      </c>
    </row>
    <row r="47" spans="11:28">
      <c r="AA47" s="8" t="s">
        <v>38</v>
      </c>
    </row>
    <row r="50" spans="2:31">
      <c r="B50" s="8" t="s">
        <v>222</v>
      </c>
    </row>
    <row r="53" spans="2:31">
      <c r="B53" s="8" t="s">
        <v>224</v>
      </c>
      <c r="L53" s="8" t="s">
        <v>55</v>
      </c>
      <c r="AE53" s="8" t="s">
        <v>201</v>
      </c>
    </row>
    <row r="54" spans="2:31">
      <c r="Z54" s="8" t="s">
        <v>181</v>
      </c>
    </row>
    <row r="65" spans="11:27">
      <c r="AA65" s="8" t="s">
        <v>121</v>
      </c>
    </row>
    <row r="69" spans="11:27">
      <c r="T69" s="8"/>
    </row>
    <row r="71" spans="11:27">
      <c r="L71" s="8"/>
      <c r="R71" s="8"/>
    </row>
    <row r="73" spans="11:27">
      <c r="K73" s="8" t="s">
        <v>232</v>
      </c>
      <c r="Z73" s="8" t="s">
        <v>116</v>
      </c>
    </row>
    <row r="82" spans="2:36">
      <c r="T82" t="s">
        <v>182</v>
      </c>
      <c r="Y82" s="8" t="s">
        <v>183</v>
      </c>
    </row>
    <row r="85" spans="2:36">
      <c r="B85" s="5" t="s">
        <v>182</v>
      </c>
    </row>
    <row r="89" spans="2:36">
      <c r="AJ89" t="s">
        <v>182</v>
      </c>
    </row>
    <row r="91" spans="2:36">
      <c r="N91" s="8" t="s">
        <v>190</v>
      </c>
    </row>
    <row r="95" spans="2:36">
      <c r="I95" s="8"/>
    </row>
    <row r="96" spans="2:36">
      <c r="Z96" s="8" t="s">
        <v>184</v>
      </c>
    </row>
    <row r="98" spans="12:31">
      <c r="L98" s="8" t="s">
        <v>191</v>
      </c>
    </row>
    <row r="103" spans="12:31">
      <c r="N103" s="8"/>
    </row>
    <row r="105" spans="12:31">
      <c r="L105" s="8" t="s">
        <v>225</v>
      </c>
      <c r="AD105" s="8" t="s">
        <v>206</v>
      </c>
    </row>
    <row r="106" spans="12:31">
      <c r="AA106" s="8" t="s">
        <v>196</v>
      </c>
    </row>
    <row r="109" spans="12:31">
      <c r="AB109" s="8"/>
    </row>
    <row r="111" spans="12:31">
      <c r="AE111" s="8" t="s">
        <v>210</v>
      </c>
    </row>
    <row r="122" spans="5:12">
      <c r="E122" s="8" t="s">
        <v>233</v>
      </c>
      <c r="G122" s="8" t="s">
        <v>234</v>
      </c>
    </row>
    <row r="125" spans="5:12">
      <c r="L125" s="8"/>
    </row>
    <row r="136" spans="28:30">
      <c r="AD136" s="8"/>
    </row>
    <row r="140" spans="28:30">
      <c r="AB140" s="8" t="s">
        <v>253</v>
      </c>
    </row>
    <row r="146" spans="8:31">
      <c r="S146" s="8"/>
    </row>
    <row r="153" spans="8:31">
      <c r="R153" s="8"/>
    </row>
    <row r="154" spans="8:31">
      <c r="R154" s="8"/>
    </row>
    <row r="157" spans="8:31">
      <c r="U157" s="8" t="s">
        <v>192</v>
      </c>
      <c r="AD157" s="8" t="s">
        <v>213</v>
      </c>
    </row>
    <row r="158" spans="8:31">
      <c r="AE158" s="8"/>
    </row>
    <row r="159" spans="8:31">
      <c r="H159" s="8" t="s">
        <v>185</v>
      </c>
    </row>
    <row r="161" spans="9:21">
      <c r="R161" s="8" t="s">
        <v>186</v>
      </c>
    </row>
    <row r="164" spans="9:21">
      <c r="U164" s="8" t="s">
        <v>193</v>
      </c>
    </row>
    <row r="169" spans="9:21">
      <c r="I169" s="8" t="s">
        <v>202</v>
      </c>
    </row>
    <row r="175" spans="9:21">
      <c r="O175" s="8"/>
    </row>
    <row r="182" spans="2:14">
      <c r="I182" s="8" t="s">
        <v>187</v>
      </c>
    </row>
    <row r="183" spans="2:14">
      <c r="N183" s="8"/>
    </row>
    <row r="188" spans="2:14">
      <c r="B188" s="8" t="s">
        <v>226</v>
      </c>
      <c r="M188" s="8" t="s">
        <v>218</v>
      </c>
    </row>
    <row r="195" spans="26:30">
      <c r="AD195" s="8"/>
    </row>
    <row r="199" spans="26:30">
      <c r="Z199" s="8" t="s">
        <v>221</v>
      </c>
    </row>
    <row r="209" spans="1:29">
      <c r="A209" s="8" t="s">
        <v>239</v>
      </c>
      <c r="J209" s="8" t="s">
        <v>240</v>
      </c>
      <c r="S209" s="8" t="s">
        <v>241</v>
      </c>
      <c r="X209" s="8" t="s">
        <v>242</v>
      </c>
      <c r="AC209" s="8" t="s">
        <v>244</v>
      </c>
    </row>
    <row r="218" spans="1:29">
      <c r="X218" s="8" t="s">
        <v>252</v>
      </c>
    </row>
    <row r="232" spans="2:24">
      <c r="B232" s="8" t="s">
        <v>260</v>
      </c>
    </row>
    <row r="236" spans="2:24">
      <c r="X236" s="8" t="s">
        <v>254</v>
      </c>
    </row>
    <row r="245" spans="15:15">
      <c r="O245" s="8" t="s">
        <v>255</v>
      </c>
    </row>
  </sheetData>
  <phoneticPr fontId="0" type="noConversion"/>
  <pageMargins left="0.75" right="0.75" top="1" bottom="1" header="0.5" footer="0.5"/>
  <pageSetup orientation="portrait" r:id="rId1"/>
  <headerFooter alignWithMargins="0"/>
  <colBreaks count="1" manualBreakCount="1">
    <brk id="9" max="267" man="1"/>
  </colBreaks>
  <drawing r:id="rId2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2</vt:i4>
      </vt:variant>
    </vt:vector>
  </HeadingPairs>
  <TitlesOfParts>
    <vt:vector size="5" baseType="lpstr">
      <vt:lpstr>MSRP_spreadsheet</vt:lpstr>
      <vt:lpstr>Supporting_Calculations</vt:lpstr>
      <vt:lpstr>Reciepts - Documentation</vt:lpstr>
      <vt:lpstr>'Reciepts - Documentation'!Print_Area</vt:lpstr>
      <vt:lpstr>MSRP_spreadsheet!Print_Titles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Shaun</dc:creator>
  <cp:keywords/>
  <dc:description/>
  <cp:lastModifiedBy>Matthew R Stedl</cp:lastModifiedBy>
  <cp:revision/>
  <dcterms:created xsi:type="dcterms:W3CDTF">2007-09-19T17:02:49Z</dcterms:created>
  <dcterms:modified xsi:type="dcterms:W3CDTF">2017-02-21T04:29:06Z</dcterms:modified>
  <cp:category/>
  <cp:contentStatus/>
</cp:coreProperties>
</file>