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0" windowWidth="20490" windowHeight="822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25725" fullCalcOnLoad="1" concurrentCalc="0"/>
</workbook>
</file>

<file path=xl/calcChain.xml><?xml version="1.0" encoding="utf-8"?>
<calcChain xmlns="http://schemas.openxmlformats.org/spreadsheetml/2006/main">
  <c r="G7" i="1"/>
  <c r="G8"/>
  <c r="G9"/>
  <c r="G10"/>
  <c r="G11"/>
  <c r="G12"/>
  <c r="G13"/>
  <c r="G14"/>
  <c r="G15"/>
  <c r="G18"/>
  <c r="G19"/>
  <c r="G20"/>
  <c r="G21"/>
  <c r="G22"/>
  <c r="G23"/>
  <c r="G24"/>
  <c r="G25"/>
  <c r="G26"/>
  <c r="G29"/>
  <c r="G30"/>
  <c r="G31"/>
  <c r="G32"/>
  <c r="G33"/>
  <c r="G34"/>
  <c r="G35"/>
  <c r="G36"/>
  <c r="G37"/>
  <c r="G38"/>
  <c r="G41"/>
  <c r="G42"/>
  <c r="G43"/>
  <c r="G44"/>
  <c r="G45"/>
  <c r="G46"/>
  <c r="G47"/>
  <c r="G48"/>
  <c r="G49"/>
  <c r="G52"/>
  <c r="G53"/>
  <c r="G54"/>
  <c r="G55"/>
  <c r="G56"/>
  <c r="G57"/>
  <c r="G58"/>
  <c r="G59"/>
  <c r="G60"/>
  <c r="G61"/>
  <c r="G64"/>
  <c r="G65"/>
  <c r="G66"/>
  <c r="G67"/>
  <c r="G68"/>
  <c r="G69"/>
  <c r="G70"/>
  <c r="G73"/>
  <c r="G74"/>
  <c r="G75"/>
  <c r="G76"/>
  <c r="G77"/>
  <c r="G78"/>
  <c r="G82"/>
  <c r="G83"/>
  <c r="G84"/>
  <c r="G85"/>
  <c r="G86"/>
  <c r="G87"/>
  <c r="G88"/>
  <c r="G89"/>
  <c r="G90"/>
  <c r="G91"/>
  <c r="G92"/>
  <c r="G93"/>
  <c r="G96"/>
  <c r="G97"/>
  <c r="G98"/>
  <c r="G99"/>
  <c r="G100"/>
  <c r="G101"/>
  <c r="G102"/>
  <c r="G106"/>
  <c r="G107"/>
  <c r="G108"/>
  <c r="G109"/>
  <c r="G112"/>
  <c r="G113"/>
  <c r="G114"/>
  <c r="G115"/>
  <c r="G116"/>
  <c r="G117"/>
  <c r="G118"/>
  <c r="G119"/>
  <c r="G120"/>
  <c r="G121"/>
  <c r="G122"/>
  <c r="G123"/>
  <c r="G124"/>
  <c r="G125"/>
  <c r="G126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7"/>
  <c r="G148"/>
  <c r="G149"/>
  <c r="G150"/>
  <c r="G152"/>
  <c r="C154"/>
  <c r="C156"/>
  <c r="A46" i="2"/>
  <c r="F18"/>
  <c r="Y227" i="3"/>
  <c r="X141"/>
  <c r="AA141"/>
  <c r="AD141"/>
  <c r="AA143"/>
  <c r="A105" i="2"/>
  <c r="F106"/>
  <c r="F123"/>
  <c r="A4"/>
  <c r="B1"/>
  <c r="C2"/>
  <c r="D2"/>
  <c r="E2"/>
  <c r="F2"/>
  <c r="B2"/>
  <c r="A1"/>
  <c r="E152" i="1"/>
  <c r="A15" i="2"/>
  <c r="A6"/>
  <c r="A7"/>
  <c r="A8"/>
  <c r="A9"/>
  <c r="A10"/>
  <c r="A11"/>
  <c r="A12"/>
  <c r="A13"/>
  <c r="A14"/>
  <c r="A17"/>
  <c r="A18"/>
  <c r="A19"/>
  <c r="A20"/>
  <c r="A21"/>
  <c r="A22"/>
  <c r="A23"/>
  <c r="A24"/>
  <c r="A25"/>
  <c r="A26"/>
  <c r="A28"/>
  <c r="A29"/>
  <c r="A30"/>
  <c r="A31"/>
  <c r="A32"/>
  <c r="A33"/>
  <c r="A34"/>
  <c r="A35"/>
  <c r="A36"/>
  <c r="A37"/>
  <c r="A38"/>
  <c r="A40"/>
  <c r="A41"/>
  <c r="A42"/>
  <c r="A43"/>
  <c r="A44"/>
  <c r="A45"/>
  <c r="A47"/>
  <c r="A48"/>
  <c r="A49"/>
  <c r="A51"/>
  <c r="A52"/>
  <c r="A53"/>
  <c r="A54"/>
  <c r="A55"/>
  <c r="A56"/>
  <c r="A57"/>
  <c r="A58"/>
  <c r="A59"/>
  <c r="A60"/>
  <c r="A61"/>
  <c r="A63"/>
  <c r="A64"/>
  <c r="A65"/>
  <c r="A66"/>
  <c r="A67"/>
  <c r="A68"/>
  <c r="A69"/>
  <c r="A70"/>
  <c r="A72"/>
  <c r="A73"/>
  <c r="A74"/>
  <c r="A75"/>
  <c r="A76"/>
  <c r="A77"/>
  <c r="A78"/>
  <c r="A79"/>
  <c r="A81"/>
  <c r="A82"/>
  <c r="A83"/>
  <c r="A84"/>
  <c r="A85"/>
  <c r="A86"/>
  <c r="A87"/>
  <c r="A88"/>
  <c r="A89"/>
  <c r="A90"/>
  <c r="A91"/>
  <c r="A92"/>
  <c r="A93"/>
  <c r="A95"/>
  <c r="A96"/>
  <c r="A97"/>
  <c r="A98"/>
  <c r="A99"/>
  <c r="A100"/>
  <c r="A101"/>
  <c r="A102"/>
  <c r="A104"/>
  <c r="A106"/>
  <c r="A107"/>
  <c r="A108"/>
  <c r="A109"/>
  <c r="A111"/>
  <c r="A112"/>
  <c r="A113"/>
  <c r="A114"/>
  <c r="A115"/>
  <c r="A116"/>
  <c r="A117"/>
  <c r="A118"/>
  <c r="A119"/>
  <c r="A120"/>
  <c r="A121"/>
  <c r="A122"/>
  <c r="A123"/>
  <c r="A124"/>
  <c r="A125"/>
  <c r="A126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F152" i="1"/>
  <c r="D152"/>
  <c r="C152"/>
</calcChain>
</file>

<file path=xl/sharedStrings.xml><?xml version="1.0" encoding="utf-8"?>
<sst xmlns="http://schemas.openxmlformats.org/spreadsheetml/2006/main" count="362" uniqueCount="229">
  <si>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</si>
  <si>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</si>
  <si>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</si>
  <si>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</si>
  <si>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</si>
  <si>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</si>
  <si>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</si>
  <si>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</si>
  <si>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2017 model year base sled (reflects engine choice)</t>
  </si>
  <si>
    <t>Arctic Cat BearCat 3000 LT</t>
  </si>
  <si>
    <t>Factory options utilized on competition sled</t>
  </si>
  <si>
    <t>tow hitch/rack</t>
  </si>
  <si>
    <t>N/A</t>
  </si>
  <si>
    <t>12 VDC outlet</t>
  </si>
  <si>
    <t>handle bar hooks</t>
  </si>
  <si>
    <t>mirrors</t>
  </si>
  <si>
    <t>tachometer</t>
  </si>
  <si>
    <t>electric start</t>
  </si>
  <si>
    <t>Stock</t>
  </si>
  <si>
    <t>reverse</t>
  </si>
  <si>
    <t>shocks</t>
  </si>
  <si>
    <t>other</t>
  </si>
  <si>
    <t>Engine/Motor</t>
  </si>
  <si>
    <t>spark-ignition/compression-ignition</t>
  </si>
  <si>
    <t>Kubota D902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</si>
  <si>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</si>
  <si>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</si>
  <si>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</si>
  <si>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</si>
  <si>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</si>
  <si>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</si>
  <si>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</si>
  <si>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</si>
  <si>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</si>
  <si>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TurboKits.com</t>
  </si>
  <si>
    <t>supercharger</t>
  </si>
  <si>
    <t>turbocharger/supercharger plumbing</t>
  </si>
  <si>
    <t>air box/air filter</t>
  </si>
  <si>
    <t>HPI 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</si>
  <si>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</si>
  <si>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</si>
  <si>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</si>
  <si>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</si>
  <si>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</si>
  <si>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</si>
  <si>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IDI</t>
  </si>
  <si>
    <t>throttle body</t>
  </si>
  <si>
    <t>carburetor</t>
  </si>
  <si>
    <t>fuel pump</t>
  </si>
  <si>
    <t>Stock-Motor</t>
  </si>
  <si>
    <t>fuel pressure regulator</t>
  </si>
  <si>
    <t>fuel filter</t>
  </si>
  <si>
    <t>fuel line</t>
  </si>
  <si>
    <t>Exhaust System</t>
  </si>
  <si>
    <t>muffler</t>
  </si>
  <si>
    <t>pipes/tubes</t>
  </si>
  <si>
    <t>Modified</t>
  </si>
  <si>
    <t>3-way exhaust catalyst</t>
  </si>
  <si>
    <t>diesel particulate filter</t>
  </si>
  <si>
    <t>BlackThorn</t>
  </si>
  <si>
    <t>oxidation catalyst</t>
  </si>
  <si>
    <t>secondary air pump</t>
  </si>
  <si>
    <t>air pump plumbing</t>
  </si>
  <si>
    <t>heat management</t>
  </si>
  <si>
    <t>Front Suspension</t>
  </si>
  <si>
    <t>skis</t>
  </si>
  <si>
    <t xml:space="preserve">XF7000 </t>
  </si>
  <si>
    <t>springs</t>
  </si>
  <si>
    <t>trailing arms/A-arms</t>
  </si>
  <si>
    <t>steering components</t>
  </si>
  <si>
    <t>Modified(would be used in production version)</t>
  </si>
  <si>
    <t>Rear Suspension</t>
  </si>
  <si>
    <t>wheels</t>
  </si>
  <si>
    <t>Big Wheel Kit-Made in House</t>
  </si>
  <si>
    <t xml:space="preserve"> </t>
  </si>
  <si>
    <t>hyfax/sliders</t>
  </si>
  <si>
    <t>Graphite Slides</t>
  </si>
  <si>
    <t>mount points</t>
  </si>
  <si>
    <t>Drivetrain</t>
  </si>
  <si>
    <t>track</t>
  </si>
  <si>
    <t>Camso Custom Track</t>
  </si>
  <si>
    <t>studs</t>
  </si>
  <si>
    <t>driveshaft/drive sprockets</t>
  </si>
  <si>
    <t xml:space="preserve">Modified (Arctic Cat Drivers Introvert) </t>
  </si>
  <si>
    <t>jackshaft</t>
  </si>
  <si>
    <t>ZR8000</t>
  </si>
  <si>
    <t>chaincase/gear box</t>
  </si>
  <si>
    <t>C3 gears</t>
  </si>
  <si>
    <t>drive clutch</t>
  </si>
  <si>
    <t>driven clutch</t>
  </si>
  <si>
    <t>drive belt</t>
  </si>
  <si>
    <t>cvt guarding/cover</t>
  </si>
  <si>
    <t>Modified(Stock in Production)</t>
  </si>
  <si>
    <t>clutch adaptor</t>
  </si>
  <si>
    <t xml:space="preserve">Badger Machining </t>
  </si>
  <si>
    <t>Anti-Stab Kit-Made in House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</si>
  <si>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</si>
  <si>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</si>
  <si>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</si>
  <si>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</si>
  <si>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</si>
  <si>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</si>
  <si>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</si>
  <si>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</si>
  <si>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Monroe Mud Flap</t>
  </si>
  <si>
    <t>hood lining</t>
  </si>
  <si>
    <t>Sound Material</t>
  </si>
  <si>
    <t>tunnel lining</t>
  </si>
  <si>
    <t>Dupli-Color Undercoating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</si>
  <si>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</si>
  <si>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</si>
  <si>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</si>
  <si>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</si>
  <si>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</si>
  <si>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</si>
  <si>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</si>
  <si>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</si>
  <si>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</si>
  <si>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</si>
  <si>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</si>
  <si>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</si>
  <si>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</si>
  <si>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</si>
  <si>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Hayes Brakes System</t>
  </si>
  <si>
    <t>heated grips</t>
  </si>
  <si>
    <t>Electrical</t>
  </si>
  <si>
    <t>battery(s)</t>
  </si>
  <si>
    <t>Duration Extreme AGM</t>
  </si>
  <si>
    <t>switches</t>
  </si>
  <si>
    <t>Key Switch(Stock in Production)</t>
  </si>
  <si>
    <t>connectors</t>
  </si>
  <si>
    <t>fuses</t>
  </si>
  <si>
    <t>wire/cable</t>
  </si>
  <si>
    <t>Modified(would be used in production version) Gauges 10,12,4</t>
  </si>
  <si>
    <t>lighting</t>
  </si>
  <si>
    <t>Modified (Stock in Production)</t>
  </si>
  <si>
    <t>motor charger</t>
  </si>
  <si>
    <t>contactor</t>
  </si>
  <si>
    <t>motor controller</t>
  </si>
  <si>
    <t>injector controller</t>
  </si>
  <si>
    <t>Mechanical</t>
  </si>
  <si>
    <t>boost controller</t>
  </si>
  <si>
    <t>exhaust gas temperature (EGT) sensor</t>
  </si>
  <si>
    <t>general sensor(s)</t>
  </si>
  <si>
    <t>RacePack (Research Development)</t>
  </si>
  <si>
    <t>engine calibration hardware</t>
  </si>
  <si>
    <t>engine calibration software</t>
  </si>
  <si>
    <t>pulley</t>
  </si>
  <si>
    <t>belts</t>
  </si>
  <si>
    <t>Subtotals:</t>
  </si>
  <si>
    <t>Total</t>
  </si>
  <si>
    <t>Cost above Stock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</si>
  <si>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</si>
  <si>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</si>
  <si>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</si>
  <si>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</si>
  <si>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</si>
  <si>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</si>
  <si>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</si>
  <si>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10,199*0.6= $6,119.40</t>
  </si>
  <si>
    <t>Full Sled Price*0.6 gives the price deduction for bare chassis allowed for Diesel class</t>
  </si>
  <si>
    <t>2250*1.5</t>
  </si>
  <si>
    <t>(Mfg. quote of 5,000 units (13,000,000/5,000)*1.5= Price)</t>
  </si>
  <si>
    <t>987.56*1.5</t>
  </si>
  <si>
    <t>(Whls. quote of 5,000 units (4,937,800/5,000)*1.5= Price)</t>
  </si>
  <si>
    <t>(Added Compentant; MSRP Value= Retail Cost of Component)</t>
  </si>
  <si>
    <t>(17.99/10)*7</t>
  </si>
  <si>
    <t>Universal 1.5" exhaust pipe (7' of pipe used)</t>
  </si>
  <si>
    <t>(Added Compentant; MSRP Value= Retail Cost of Component) ($17.99 for 10')</t>
  </si>
  <si>
    <t>(750*1.5)</t>
  </si>
  <si>
    <t xml:space="preserve">Blackthorn </t>
  </si>
  <si>
    <t>(Mfg. quote + 50%; Price was for 5000 units) 5,000 units= 3,750,000</t>
  </si>
  <si>
    <t>(100*1.5)</t>
  </si>
  <si>
    <t>(Mfg. quote + 50%; Price was for 5000 units) 5,000 units=500,000</t>
  </si>
  <si>
    <t>XF7000 Ski's</t>
  </si>
  <si>
    <t>Substituted during production(would add no cost)</t>
  </si>
  <si>
    <t>Steering Knuckles (Used 2)</t>
  </si>
  <si>
    <t>(100.29*1.5)-50.8</t>
  </si>
  <si>
    <t>Big Wheel Kit- Made In House</t>
  </si>
  <si>
    <t>(Substituted for Stock; MSRP Value= (Most Exp. Part*1.5) - Stock Price))</t>
  </si>
  <si>
    <t xml:space="preserve">  </t>
  </si>
  <si>
    <t>(39.5*1.5)-28.8</t>
  </si>
  <si>
    <t>Graphite Slides set of 2 ($19.75 each)</t>
  </si>
  <si>
    <t>(442*1.5)</t>
  </si>
  <si>
    <t>(Mfg. quote + 50%; Price was for 5000 units)</t>
  </si>
  <si>
    <t>Arctic Cat Introvert drivers</t>
  </si>
  <si>
    <t>ZR 8000 Jackshaft</t>
  </si>
  <si>
    <t>(99.29+168.02)*1.5</t>
  </si>
  <si>
    <t>C3 Top and Bottom gear</t>
  </si>
  <si>
    <t>(Wholesale + 50%; MSRP Value= (gear prices*1.5)</t>
  </si>
  <si>
    <t>Team Clutch</t>
  </si>
  <si>
    <t>(225*1.5)</t>
  </si>
  <si>
    <t>Adapter Plate</t>
  </si>
  <si>
    <t>Monroe Truck Flap</t>
  </si>
  <si>
    <t>Substituted for comp. (Stock in production)</t>
  </si>
  <si>
    <t>8.91*4</t>
  </si>
  <si>
    <t>Poly Damp used 4 square feet</t>
  </si>
  <si>
    <t>(749*1.5)-370.8</t>
  </si>
  <si>
    <t>Hayes Brakes Trail Tracks 1.0</t>
  </si>
  <si>
    <t>(Substtuted for Stock; MSRP Value= (Most Exp. Part*1.5) - Stock Price))</t>
  </si>
  <si>
    <t>(351.99*1.5)-77.44</t>
  </si>
  <si>
    <t>LED Light bar</t>
  </si>
  <si>
    <t>Substituted (Stock during production)</t>
  </si>
  <si>
    <t>RacePaK</t>
  </si>
  <si>
    <t>Substituted (Stock during production) (Stock Dash for production)</t>
  </si>
  <si>
    <t>Belts</t>
  </si>
  <si>
    <t xml:space="preserve">Adapter Plate </t>
  </si>
  <si>
    <t>Stock Hyfax</t>
  </si>
  <si>
    <t>Graphite Slide</t>
  </si>
  <si>
    <t>Battery</t>
  </si>
  <si>
    <t>Stock Brake System Replace</t>
  </si>
  <si>
    <t>Hayes Break System</t>
  </si>
  <si>
    <t>Air Filter</t>
  </si>
  <si>
    <t>Electrical Wiring</t>
  </si>
  <si>
    <t>Belt Drive Gears</t>
  </si>
  <si>
    <t>used 10 feet</t>
  </si>
  <si>
    <t>used 8 feet</t>
  </si>
  <si>
    <t>used 12 feet</t>
  </si>
  <si>
    <t>PolyDamp Foam</t>
  </si>
  <si>
    <t>Big Wheel Kit--Material Cost for Complete Kit for 1 sled</t>
  </si>
  <si>
    <t>Kubota Deisel Motor</t>
  </si>
  <si>
    <t>Cost in Material</t>
  </si>
  <si>
    <t>CNC Machining Quote</t>
  </si>
  <si>
    <t>Stock Idler Wheels</t>
  </si>
  <si>
    <t>Cost of Idlers= 25.04*2</t>
  </si>
  <si>
    <t>Turbo Kit</t>
  </si>
  <si>
    <t>Exhaust Pipe</t>
  </si>
  <si>
    <t xml:space="preserve">Track </t>
  </si>
  <si>
    <t xml:space="preserve">DPF and Catalyst </t>
  </si>
</sst>
</file>

<file path=xl/styles.xml><?xml version="1.0" encoding="utf-8"?>
<styleSheet xmlns="http://schemas.openxmlformats.org/spreadsheetml/2006/main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&quot;$&quot;#,##0.00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0"/>
      <name val="Arial"/>
    </font>
    <font>
      <sz val="12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36C09"/>
        <bgColor indexed="64"/>
      </patternFill>
    </fill>
    <fill>
      <patternFill patternType="solid">
        <fgColor rgb="FFED7D3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4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Fill="1" applyBorder="1" applyAlignment="1">
      <alignment vertic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3" borderId="0" xfId="0" applyFill="1"/>
    <xf numFmtId="0" fontId="0" fillId="4" borderId="1" xfId="0" applyFill="1" applyBorder="1"/>
    <xf numFmtId="0" fontId="0" fillId="4" borderId="0" xfId="0" applyFill="1"/>
    <xf numFmtId="8" fontId="0" fillId="4" borderId="1" xfId="0" applyNumberFormat="1" applyFill="1" applyBorder="1"/>
    <xf numFmtId="0" fontId="2" fillId="4" borderId="1" xfId="0" applyFont="1" applyFill="1" applyBorder="1"/>
    <xf numFmtId="0" fontId="0" fillId="4" borderId="1" xfId="0" applyFill="1" applyBorder="1" applyAlignment="1">
      <alignment vertical="center"/>
    </xf>
    <xf numFmtId="0" fontId="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6" fontId="3" fillId="4" borderId="1" xfId="0" applyNumberFormat="1" applyFont="1" applyFill="1" applyBorder="1" applyAlignment="1">
      <alignment horizontal="center" vertical="center"/>
    </xf>
    <xf numFmtId="6" fontId="0" fillId="4" borderId="1" xfId="0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4" borderId="1" xfId="1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6" fontId="3" fillId="5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0" xfId="0" applyFill="1"/>
    <xf numFmtId="0" fontId="0" fillId="5" borderId="0" xfId="0" applyFill="1"/>
    <xf numFmtId="0" fontId="3" fillId="4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4" borderId="1" xfId="0" applyFont="1" applyFill="1" applyBorder="1"/>
    <xf numFmtId="0" fontId="3" fillId="4" borderId="0" xfId="0" applyFont="1" applyFill="1"/>
    <xf numFmtId="0" fontId="0" fillId="0" borderId="1" xfId="0" applyFill="1" applyBorder="1"/>
    <xf numFmtId="0" fontId="0" fillId="0" borderId="1" xfId="0" applyFont="1" applyFill="1" applyBorder="1" applyAlignment="1">
      <alignment horizontal="center" vertical="center" wrapText="1"/>
    </xf>
    <xf numFmtId="8" fontId="3" fillId="0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0" fillId="6" borderId="1" xfId="0" applyFill="1" applyBorder="1"/>
    <xf numFmtId="8" fontId="0" fillId="6" borderId="1" xfId="0" applyNumberFormat="1" applyFill="1" applyBorder="1"/>
    <xf numFmtId="0" fontId="0" fillId="6" borderId="1" xfId="0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8" fontId="3" fillId="6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8" fillId="5" borderId="0" xfId="0" applyFont="1" applyFill="1"/>
    <xf numFmtId="164" fontId="8" fillId="5" borderId="0" xfId="0" applyNumberFormat="1" applyFont="1" applyFill="1"/>
    <xf numFmtId="164" fontId="2" fillId="6" borderId="1" xfId="0" applyNumberFormat="1" applyFont="1" applyFill="1" applyBorder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9" fillId="3" borderId="0" xfId="0" applyFont="1" applyFill="1"/>
    <xf numFmtId="0" fontId="3" fillId="0" borderId="0" xfId="0" applyFont="1" applyFill="1"/>
    <xf numFmtId="0" fontId="0" fillId="0" borderId="5" xfId="0" applyBorder="1"/>
    <xf numFmtId="6" fontId="3" fillId="0" borderId="1" xfId="0" applyNumberFormat="1" applyFont="1" applyFill="1" applyBorder="1" applyAlignment="1">
      <alignment horizontal="center" vertical="center"/>
    </xf>
    <xf numFmtId="6" fontId="0" fillId="0" borderId="1" xfId="0" applyNumberFormat="1" applyFill="1" applyBorder="1"/>
    <xf numFmtId="8" fontId="0" fillId="0" borderId="1" xfId="0" applyNumberFormat="1" applyFill="1" applyBorder="1"/>
    <xf numFmtId="164" fontId="0" fillId="4" borderId="1" xfId="0" applyNumberFormat="1" applyFill="1" applyBorder="1"/>
    <xf numFmtId="0" fontId="3" fillId="3" borderId="0" xfId="0" applyFont="1" applyFill="1"/>
    <xf numFmtId="0" fontId="0" fillId="0" borderId="1" xfId="0" applyBorder="1" applyAlignment="1">
      <alignment horizontal="center"/>
    </xf>
    <xf numFmtId="8" fontId="3" fillId="4" borderId="1" xfId="2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/>
    <xf numFmtId="0" fontId="3" fillId="6" borderId="0" xfId="0" applyFont="1" applyFill="1"/>
    <xf numFmtId="6" fontId="0" fillId="4" borderId="1" xfId="0" applyNumberFormat="1" applyFill="1" applyBorder="1"/>
    <xf numFmtId="0" fontId="10" fillId="0" borderId="0" xfId="0" applyFont="1" applyFill="1"/>
    <xf numFmtId="6" fontId="3" fillId="4" borderId="1" xfId="2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" fillId="4" borderId="1" xfId="2" applyNumberFormat="1" applyFont="1" applyFill="1" applyBorder="1"/>
    <xf numFmtId="165" fontId="3" fillId="4" borderId="1" xfId="0" applyNumberFormat="1" applyFont="1" applyFill="1" applyBorder="1" applyAlignment="1">
      <alignment horizontal="center" vertical="center"/>
    </xf>
    <xf numFmtId="165" fontId="3" fillId="6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8" fontId="3" fillId="7" borderId="1" xfId="0" applyNumberFormat="1" applyFont="1" applyFill="1" applyBorder="1" applyAlignment="1">
      <alignment horizontal="center" vertical="center"/>
    </xf>
    <xf numFmtId="165" fontId="3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/>
    <xf numFmtId="0" fontId="0" fillId="7" borderId="0" xfId="0" applyFill="1"/>
    <xf numFmtId="0" fontId="4" fillId="0" borderId="6" xfId="0" applyFont="1" applyBorder="1" applyAlignment="1"/>
    <xf numFmtId="0" fontId="0" fillId="0" borderId="0" xfId="0" applyAlignment="1"/>
    <xf numFmtId="0" fontId="0" fillId="0" borderId="7" xfId="0" applyBorder="1" applyAlignment="1"/>
    <xf numFmtId="0" fontId="4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4" fillId="0" borderId="14" xfId="0" applyFont="1" applyBorder="1" applyAlignment="1"/>
    <xf numFmtId="0" fontId="0" fillId="0" borderId="15" xfId="0" applyBorder="1" applyAlignment="1"/>
    <xf numFmtId="0" fontId="0" fillId="0" borderId="16" xfId="0" applyBorder="1" applyAlignment="1"/>
    <xf numFmtId="0" fontId="5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0" xfId="0" applyFill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18</xdr:row>
      <xdr:rowOff>57150</xdr:rowOff>
    </xdr:from>
    <xdr:to>
      <xdr:col>7</xdr:col>
      <xdr:colOff>323850</xdr:colOff>
      <xdr:row>21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8725" y="3143250"/>
          <a:ext cx="43243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2</xdr:row>
      <xdr:rowOff>104775</xdr:rowOff>
    </xdr:from>
    <xdr:to>
      <xdr:col>17</xdr:col>
      <xdr:colOff>342900</xdr:colOff>
      <xdr:row>36</xdr:row>
      <xdr:rowOff>38100</xdr:rowOff>
    </xdr:to>
    <xdr:pic>
      <xdr:nvPicPr>
        <xdr:cNvPr id="10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91725" y="600075"/>
          <a:ext cx="4724400" cy="543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400050</xdr:colOff>
      <xdr:row>77</xdr:row>
      <xdr:rowOff>95250</xdr:rowOff>
    </xdr:from>
    <xdr:to>
      <xdr:col>14</xdr:col>
      <xdr:colOff>685800</xdr:colOff>
      <xdr:row>100</xdr:row>
      <xdr:rowOff>133350</xdr:rowOff>
    </xdr:to>
    <xdr:pic>
      <xdr:nvPicPr>
        <xdr:cNvPr id="10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981825" y="12734925"/>
          <a:ext cx="50196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22</xdr:row>
      <xdr:rowOff>19050</xdr:rowOff>
    </xdr:from>
    <xdr:to>
      <xdr:col>8</xdr:col>
      <xdr:colOff>495300</xdr:colOff>
      <xdr:row>62</xdr:row>
      <xdr:rowOff>85725</xdr:rowOff>
    </xdr:to>
    <xdr:pic>
      <xdr:nvPicPr>
        <xdr:cNvPr id="10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76325" y="3752850"/>
          <a:ext cx="5229225" cy="654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82</xdr:row>
      <xdr:rowOff>66675</xdr:rowOff>
    </xdr:from>
    <xdr:to>
      <xdr:col>7</xdr:col>
      <xdr:colOff>342900</xdr:colOff>
      <xdr:row>120</xdr:row>
      <xdr:rowOff>85725</xdr:rowOff>
    </xdr:to>
    <xdr:pic>
      <xdr:nvPicPr>
        <xdr:cNvPr id="10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5275" y="13515975"/>
          <a:ext cx="5276850" cy="617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66</xdr:row>
      <xdr:rowOff>123825</xdr:rowOff>
    </xdr:from>
    <xdr:to>
      <xdr:col>8</xdr:col>
      <xdr:colOff>114300</xdr:colOff>
      <xdr:row>70</xdr:row>
      <xdr:rowOff>66675</xdr:rowOff>
    </xdr:to>
    <xdr:pic>
      <xdr:nvPicPr>
        <xdr:cNvPr id="10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0" y="10982325"/>
          <a:ext cx="54483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70</xdr:row>
      <xdr:rowOff>66675</xdr:rowOff>
    </xdr:from>
    <xdr:to>
      <xdr:col>7</xdr:col>
      <xdr:colOff>561975</xdr:colOff>
      <xdr:row>74</xdr:row>
      <xdr:rowOff>0</xdr:rowOff>
    </xdr:to>
    <xdr:pic>
      <xdr:nvPicPr>
        <xdr:cNvPr id="10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57200" y="11572875"/>
          <a:ext cx="5334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419100</xdr:colOff>
      <xdr:row>123</xdr:row>
      <xdr:rowOff>85725</xdr:rowOff>
    </xdr:from>
    <xdr:to>
      <xdr:col>21</xdr:col>
      <xdr:colOff>104775</xdr:colOff>
      <xdr:row>144</xdr:row>
      <xdr:rowOff>47625</xdr:rowOff>
    </xdr:to>
    <xdr:pic>
      <xdr:nvPicPr>
        <xdr:cNvPr id="10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000875" y="20173950"/>
          <a:ext cx="980122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154</xdr:row>
      <xdr:rowOff>0</xdr:rowOff>
    </xdr:from>
    <xdr:to>
      <xdr:col>15</xdr:col>
      <xdr:colOff>704850</xdr:colOff>
      <xdr:row>159</xdr:row>
      <xdr:rowOff>66675</xdr:rowOff>
    </xdr:to>
    <xdr:pic>
      <xdr:nvPicPr>
        <xdr:cNvPr id="103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915400" y="25107900"/>
          <a:ext cx="43910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188</xdr:row>
      <xdr:rowOff>9525</xdr:rowOff>
    </xdr:from>
    <xdr:to>
      <xdr:col>12</xdr:col>
      <xdr:colOff>514350</xdr:colOff>
      <xdr:row>262</xdr:row>
      <xdr:rowOff>142875</xdr:rowOff>
    </xdr:to>
    <xdr:pic>
      <xdr:nvPicPr>
        <xdr:cNvPr id="103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23875" y="30622875"/>
          <a:ext cx="9915525" cy="1214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704850</xdr:colOff>
      <xdr:row>191</xdr:row>
      <xdr:rowOff>0</xdr:rowOff>
    </xdr:from>
    <xdr:to>
      <xdr:col>27</xdr:col>
      <xdr:colOff>76200</xdr:colOff>
      <xdr:row>224</xdr:row>
      <xdr:rowOff>28575</xdr:rowOff>
    </xdr:to>
    <xdr:pic>
      <xdr:nvPicPr>
        <xdr:cNvPr id="103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306425" y="31127700"/>
          <a:ext cx="7562850" cy="537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66675</xdr:colOff>
      <xdr:row>190</xdr:row>
      <xdr:rowOff>57150</xdr:rowOff>
    </xdr:from>
    <xdr:to>
      <xdr:col>39</xdr:col>
      <xdr:colOff>342900</xdr:colOff>
      <xdr:row>213</xdr:row>
      <xdr:rowOff>19050</xdr:rowOff>
    </xdr:to>
    <xdr:pic>
      <xdr:nvPicPr>
        <xdr:cNvPr id="103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440775" y="31022925"/>
          <a:ext cx="6667500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447675</xdr:colOff>
      <xdr:row>122</xdr:row>
      <xdr:rowOff>66675</xdr:rowOff>
    </xdr:from>
    <xdr:to>
      <xdr:col>27</xdr:col>
      <xdr:colOff>523875</xdr:colOff>
      <xdr:row>137</xdr:row>
      <xdr:rowOff>28575</xdr:rowOff>
    </xdr:to>
    <xdr:pic>
      <xdr:nvPicPr>
        <xdr:cNvPr id="103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907250" y="19992975"/>
          <a:ext cx="14097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381000</xdr:colOff>
      <xdr:row>122</xdr:row>
      <xdr:rowOff>85725</xdr:rowOff>
    </xdr:from>
    <xdr:to>
      <xdr:col>31</xdr:col>
      <xdr:colOff>0</xdr:colOff>
      <xdr:row>136</xdr:row>
      <xdr:rowOff>28575</xdr:rowOff>
    </xdr:to>
    <xdr:pic>
      <xdr:nvPicPr>
        <xdr:cNvPr id="103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1755100" y="20012025"/>
          <a:ext cx="136207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123825</xdr:colOff>
      <xdr:row>123</xdr:row>
      <xdr:rowOff>47625</xdr:rowOff>
    </xdr:from>
    <xdr:to>
      <xdr:col>24</xdr:col>
      <xdr:colOff>466725</xdr:colOff>
      <xdr:row>136</xdr:row>
      <xdr:rowOff>133350</xdr:rowOff>
    </xdr:to>
    <xdr:pic>
      <xdr:nvPicPr>
        <xdr:cNvPr id="103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7983200" y="20135850"/>
          <a:ext cx="13620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149</xdr:row>
      <xdr:rowOff>66675</xdr:rowOff>
    </xdr:from>
    <xdr:to>
      <xdr:col>9</xdr:col>
      <xdr:colOff>752475</xdr:colOff>
      <xdr:row>178</xdr:row>
      <xdr:rowOff>57150</xdr:rowOff>
    </xdr:to>
    <xdr:pic>
      <xdr:nvPicPr>
        <xdr:cNvPr id="104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525" y="24364950"/>
          <a:ext cx="7324725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238</xdr:row>
      <xdr:rowOff>0</xdr:rowOff>
    </xdr:from>
    <xdr:to>
      <xdr:col>24</xdr:col>
      <xdr:colOff>200025</xdr:colOff>
      <xdr:row>241</xdr:row>
      <xdr:rowOff>95250</xdr:rowOff>
    </xdr:to>
    <xdr:pic>
      <xdr:nvPicPr>
        <xdr:cNvPr id="104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3792200" y="38738175"/>
          <a:ext cx="5286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85725</xdr:colOff>
      <xdr:row>232</xdr:row>
      <xdr:rowOff>133350</xdr:rowOff>
    </xdr:from>
    <xdr:to>
      <xdr:col>41</xdr:col>
      <xdr:colOff>76200</xdr:colOff>
      <xdr:row>301</xdr:row>
      <xdr:rowOff>9525</xdr:rowOff>
    </xdr:to>
    <xdr:pic>
      <xdr:nvPicPr>
        <xdr:cNvPr id="104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0878800" y="37899975"/>
          <a:ext cx="8124825" cy="1104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0</xdr:row>
      <xdr:rowOff>114300</xdr:rowOff>
    </xdr:from>
    <xdr:to>
      <xdr:col>8</xdr:col>
      <xdr:colOff>476250</xdr:colOff>
      <xdr:row>16</xdr:row>
      <xdr:rowOff>0</xdr:rowOff>
    </xdr:to>
    <xdr:pic>
      <xdr:nvPicPr>
        <xdr:cNvPr id="10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66725" y="114300"/>
          <a:ext cx="581977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1724025</xdr:colOff>
      <xdr:row>48</xdr:row>
      <xdr:rowOff>28575</xdr:rowOff>
    </xdr:from>
    <xdr:to>
      <xdr:col>15</xdr:col>
      <xdr:colOff>1057275</xdr:colOff>
      <xdr:row>52</xdr:row>
      <xdr:rowOff>9525</xdr:rowOff>
    </xdr:to>
    <xdr:pic>
      <xdr:nvPicPr>
        <xdr:cNvPr id="104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305800" y="7972425"/>
          <a:ext cx="5353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581025</xdr:colOff>
      <xdr:row>54</xdr:row>
      <xdr:rowOff>47625</xdr:rowOff>
    </xdr:from>
    <xdr:to>
      <xdr:col>20</xdr:col>
      <xdr:colOff>209550</xdr:colOff>
      <xdr:row>74</xdr:row>
      <xdr:rowOff>28575</xdr:rowOff>
    </xdr:to>
    <xdr:pic>
      <xdr:nvPicPr>
        <xdr:cNvPr id="104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62800" y="8963025"/>
          <a:ext cx="9163050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447675</xdr:colOff>
      <xdr:row>315</xdr:row>
      <xdr:rowOff>123825</xdr:rowOff>
    </xdr:from>
    <xdr:to>
      <xdr:col>25</xdr:col>
      <xdr:colOff>666750</xdr:colOff>
      <xdr:row>342</xdr:row>
      <xdr:rowOff>57150</xdr:rowOff>
    </xdr:to>
    <xdr:pic>
      <xdr:nvPicPr>
        <xdr:cNvPr id="10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372725" y="51330225"/>
          <a:ext cx="9753600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274</xdr:row>
      <xdr:rowOff>0</xdr:rowOff>
    </xdr:from>
    <xdr:to>
      <xdr:col>9</xdr:col>
      <xdr:colOff>1590675</xdr:colOff>
      <xdr:row>312</xdr:row>
      <xdr:rowOff>0</xdr:rowOff>
    </xdr:to>
    <xdr:pic>
      <xdr:nvPicPr>
        <xdr:cNvPr id="10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28625" y="44567475"/>
          <a:ext cx="7743825" cy="615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285</xdr:row>
      <xdr:rowOff>19050</xdr:rowOff>
    </xdr:from>
    <xdr:to>
      <xdr:col>15</xdr:col>
      <xdr:colOff>647700</xdr:colOff>
      <xdr:row>309</xdr:row>
      <xdr:rowOff>85725</xdr:rowOff>
    </xdr:to>
    <xdr:pic>
      <xdr:nvPicPr>
        <xdr:cNvPr id="10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315700" y="46367700"/>
          <a:ext cx="1933575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316</xdr:row>
      <xdr:rowOff>152400</xdr:rowOff>
    </xdr:from>
    <xdr:to>
      <xdr:col>9</xdr:col>
      <xdr:colOff>1266825</xdr:colOff>
      <xdr:row>329</xdr:row>
      <xdr:rowOff>142875</xdr:rowOff>
    </xdr:to>
    <xdr:pic>
      <xdr:nvPicPr>
        <xdr:cNvPr id="10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95300" y="51520725"/>
          <a:ext cx="73533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330</xdr:row>
      <xdr:rowOff>66675</xdr:rowOff>
    </xdr:from>
    <xdr:to>
      <xdr:col>9</xdr:col>
      <xdr:colOff>1143000</xdr:colOff>
      <xdr:row>350</xdr:row>
      <xdr:rowOff>95250</xdr:rowOff>
    </xdr:to>
    <xdr:pic>
      <xdr:nvPicPr>
        <xdr:cNvPr id="105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47675" y="53701950"/>
          <a:ext cx="7277100" cy="326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65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88" sqref="C88"/>
    </sheetView>
  </sheetViews>
  <sheetFormatPr defaultColWidth="8.7109375" defaultRowHeight="12.75"/>
  <cols>
    <col min="1" max="1" width="46.7109375" customWidth="1"/>
    <col min="2" max="2" width="33.7109375" customWidth="1"/>
    <col min="3" max="7" width="16.7109375" customWidth="1"/>
  </cols>
  <sheetData>
    <row r="1" spans="1:7" ht="13.5" thickBot="1">
      <c r="A1" s="5" t="s">
        <v>0</v>
      </c>
      <c r="B1" s="5" t="s">
        <v>1</v>
      </c>
      <c r="C1" s="95" t="s">
        <v>2</v>
      </c>
      <c r="D1" s="96"/>
      <c r="E1" s="96"/>
      <c r="F1" s="96"/>
      <c r="G1" s="97"/>
    </row>
    <row r="2" spans="1:7" ht="64.5" thickTop="1">
      <c r="A2" s="4"/>
      <c r="B2" s="4"/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</row>
    <row r="3" spans="1:7">
      <c r="A3" s="31"/>
      <c r="B3" s="32"/>
      <c r="C3" s="32"/>
      <c r="D3" s="32"/>
      <c r="E3" s="32"/>
      <c r="F3" s="32"/>
      <c r="G3" s="32"/>
    </row>
    <row r="4" spans="1:7" s="37" customFormat="1">
      <c r="A4" s="21" t="s">
        <v>8</v>
      </c>
      <c r="B4" s="23" t="s">
        <v>9</v>
      </c>
      <c r="C4" s="24"/>
      <c r="D4" s="24"/>
      <c r="E4" s="24"/>
      <c r="F4" s="24"/>
      <c r="G4" s="26">
        <v>6119.4</v>
      </c>
    </row>
    <row r="5" spans="1:7">
      <c r="A5" s="33"/>
      <c r="B5" s="34"/>
      <c r="C5" s="32"/>
      <c r="D5" s="32"/>
      <c r="E5" s="32"/>
      <c r="F5" s="35"/>
      <c r="G5" s="32"/>
    </row>
    <row r="6" spans="1:7">
      <c r="A6" s="10" t="s">
        <v>10</v>
      </c>
      <c r="B6" s="34"/>
      <c r="C6" s="32"/>
      <c r="D6" s="32"/>
      <c r="E6" s="32"/>
      <c r="F6" s="32"/>
      <c r="G6" s="32"/>
    </row>
    <row r="7" spans="1:7">
      <c r="A7" s="9" t="s">
        <v>11</v>
      </c>
      <c r="B7" s="16" t="s">
        <v>12</v>
      </c>
      <c r="C7" s="6"/>
      <c r="D7" s="6"/>
      <c r="E7" s="6"/>
      <c r="F7" s="6"/>
      <c r="G7" s="6">
        <f t="shared" ref="G7:G67" si="0">MAX(C7:F7)</f>
        <v>0</v>
      </c>
    </row>
    <row r="8" spans="1:7">
      <c r="A8" s="12" t="s">
        <v>13</v>
      </c>
      <c r="B8" s="7" t="s">
        <v>12</v>
      </c>
      <c r="C8" s="6"/>
      <c r="D8" s="6"/>
      <c r="E8" s="6"/>
      <c r="F8" s="6"/>
      <c r="G8" s="6">
        <f t="shared" si="0"/>
        <v>0</v>
      </c>
    </row>
    <row r="9" spans="1:7">
      <c r="A9" s="9" t="s">
        <v>14</v>
      </c>
      <c r="B9" s="16" t="s">
        <v>12</v>
      </c>
      <c r="C9" s="6"/>
      <c r="D9" s="6"/>
      <c r="E9" s="6"/>
      <c r="F9" s="6"/>
      <c r="G9" s="6">
        <f t="shared" si="0"/>
        <v>0</v>
      </c>
    </row>
    <row r="10" spans="1:7">
      <c r="A10" s="9" t="s">
        <v>15</v>
      </c>
      <c r="B10" s="16" t="s">
        <v>12</v>
      </c>
      <c r="C10" s="6"/>
      <c r="D10" s="6"/>
      <c r="E10" s="6"/>
      <c r="F10" s="6"/>
      <c r="G10" s="6">
        <f t="shared" si="0"/>
        <v>0</v>
      </c>
    </row>
    <row r="11" spans="1:7">
      <c r="A11" s="12" t="s">
        <v>16</v>
      </c>
      <c r="B11" s="7" t="s">
        <v>12</v>
      </c>
      <c r="C11" s="6"/>
      <c r="D11" s="6"/>
      <c r="E11" s="6"/>
      <c r="F11" s="30"/>
      <c r="G11" s="6">
        <f t="shared" si="0"/>
        <v>0</v>
      </c>
    </row>
    <row r="12" spans="1:7">
      <c r="A12" s="9" t="s">
        <v>17</v>
      </c>
      <c r="B12" s="16" t="s">
        <v>18</v>
      </c>
      <c r="C12" s="6"/>
      <c r="D12" s="6"/>
      <c r="E12" s="6"/>
      <c r="F12" s="6"/>
      <c r="G12" s="6">
        <f t="shared" si="0"/>
        <v>0</v>
      </c>
    </row>
    <row r="13" spans="1:7">
      <c r="A13" s="12" t="s">
        <v>19</v>
      </c>
      <c r="B13" s="7" t="s">
        <v>12</v>
      </c>
      <c r="C13" s="6"/>
      <c r="D13" s="6"/>
      <c r="E13" s="6"/>
      <c r="F13" s="6"/>
      <c r="G13" s="6">
        <f t="shared" si="0"/>
        <v>0</v>
      </c>
    </row>
    <row r="14" spans="1:7">
      <c r="A14" s="11" t="s">
        <v>20</v>
      </c>
      <c r="B14" s="16" t="s">
        <v>18</v>
      </c>
      <c r="C14" s="6"/>
      <c r="D14" s="6"/>
      <c r="E14" s="6"/>
      <c r="F14" s="6"/>
      <c r="G14" s="6">
        <f t="shared" si="0"/>
        <v>0</v>
      </c>
    </row>
    <row r="15" spans="1:7">
      <c r="A15" s="11" t="s">
        <v>21</v>
      </c>
      <c r="B15" s="16" t="s">
        <v>12</v>
      </c>
      <c r="C15" s="6"/>
      <c r="D15" s="6"/>
      <c r="E15" s="6"/>
      <c r="F15" s="6"/>
      <c r="G15" s="6">
        <f t="shared" si="0"/>
        <v>0</v>
      </c>
    </row>
    <row r="16" spans="1:7">
      <c r="A16" s="33"/>
      <c r="B16" s="34"/>
      <c r="C16" s="32"/>
      <c r="D16" s="32"/>
      <c r="E16" s="32"/>
      <c r="F16" s="32"/>
      <c r="G16" s="32"/>
    </row>
    <row r="17" spans="1:7" s="37" customFormat="1">
      <c r="A17" s="36" t="s">
        <v>22</v>
      </c>
      <c r="B17" s="38"/>
      <c r="C17" s="32"/>
      <c r="D17" s="32"/>
      <c r="E17" s="32"/>
      <c r="F17" s="32"/>
      <c r="G17" s="32"/>
    </row>
    <row r="18" spans="1:7">
      <c r="A18" s="22" t="s">
        <v>23</v>
      </c>
      <c r="B18" s="23" t="s">
        <v>24</v>
      </c>
      <c r="C18" s="19"/>
      <c r="D18" s="25">
        <v>3375</v>
      </c>
      <c r="E18" s="24"/>
      <c r="F18" s="24"/>
      <c r="G18" s="25">
        <f>MAX(D18:F18)</f>
        <v>3375</v>
      </c>
    </row>
    <row r="19" spans="1:7">
      <c r="A19" s="41" t="s">
        <v>25</v>
      </c>
      <c r="B19" s="7" t="s">
        <v>12</v>
      </c>
      <c r="C19" s="8"/>
      <c r="D19" s="6"/>
      <c r="E19" s="6"/>
      <c r="F19" s="6"/>
      <c r="G19" s="6">
        <f t="shared" si="0"/>
        <v>0</v>
      </c>
    </row>
    <row r="20" spans="1:7">
      <c r="A20" s="41" t="s">
        <v>26</v>
      </c>
      <c r="B20" s="7" t="s">
        <v>18</v>
      </c>
      <c r="C20" s="6"/>
      <c r="D20" s="6"/>
      <c r="E20" s="6"/>
      <c r="F20" s="6"/>
      <c r="G20" s="6">
        <f t="shared" si="0"/>
        <v>0</v>
      </c>
    </row>
    <row r="21" spans="1:7">
      <c r="A21" s="41" t="s">
        <v>27</v>
      </c>
      <c r="B21" s="7" t="s">
        <v>18</v>
      </c>
      <c r="C21" s="6"/>
      <c r="D21" s="6"/>
      <c r="E21" s="6"/>
      <c r="F21" s="6"/>
      <c r="G21" s="6">
        <f t="shared" si="0"/>
        <v>0</v>
      </c>
    </row>
    <row r="22" spans="1:7">
      <c r="A22" s="41" t="s">
        <v>28</v>
      </c>
      <c r="B22" s="7" t="s">
        <v>18</v>
      </c>
      <c r="C22" s="6"/>
      <c r="D22" s="6"/>
      <c r="E22" s="6"/>
      <c r="F22" s="6"/>
      <c r="G22" s="6">
        <f t="shared" si="0"/>
        <v>0</v>
      </c>
    </row>
    <row r="23" spans="1:7">
      <c r="A23" s="41" t="s">
        <v>29</v>
      </c>
      <c r="B23" s="7" t="s">
        <v>12</v>
      </c>
      <c r="C23" s="6"/>
      <c r="D23" s="6"/>
      <c r="E23" s="6"/>
      <c r="F23" s="6"/>
      <c r="G23" s="6">
        <f t="shared" si="0"/>
        <v>0</v>
      </c>
    </row>
    <row r="24" spans="1:7">
      <c r="A24" s="41" t="s">
        <v>30</v>
      </c>
      <c r="B24" s="7" t="s">
        <v>12</v>
      </c>
      <c r="C24" s="6"/>
      <c r="D24" s="6"/>
      <c r="E24" s="6"/>
      <c r="F24" s="6"/>
      <c r="G24" s="6">
        <f t="shared" si="0"/>
        <v>0</v>
      </c>
    </row>
    <row r="25" spans="1:7">
      <c r="A25" s="12" t="s">
        <v>31</v>
      </c>
      <c r="B25" s="7" t="s">
        <v>12</v>
      </c>
      <c r="C25" s="6"/>
      <c r="D25" s="6"/>
      <c r="E25" s="6"/>
      <c r="F25" s="6"/>
      <c r="G25" s="6">
        <f t="shared" si="0"/>
        <v>0</v>
      </c>
    </row>
    <row r="26" spans="1:7">
      <c r="A26" s="12" t="s">
        <v>21</v>
      </c>
      <c r="B26" s="7" t="s">
        <v>12</v>
      </c>
      <c r="C26" s="6"/>
      <c r="D26" s="6"/>
      <c r="E26" s="6"/>
      <c r="F26" s="6"/>
      <c r="G26" s="6">
        <f t="shared" si="0"/>
        <v>0</v>
      </c>
    </row>
    <row r="27" spans="1:7">
      <c r="A27" s="40"/>
      <c r="B27" s="34"/>
      <c r="C27" s="32"/>
      <c r="D27" s="32"/>
      <c r="E27" s="32"/>
      <c r="F27" s="32"/>
      <c r="G27" s="32"/>
    </row>
    <row r="28" spans="1:7">
      <c r="A28" s="10" t="s">
        <v>32</v>
      </c>
      <c r="B28" s="34"/>
      <c r="C28" s="32"/>
      <c r="D28" s="32"/>
      <c r="E28" s="32"/>
      <c r="F28" s="32"/>
      <c r="G28" s="32"/>
    </row>
    <row r="29" spans="1:7">
      <c r="A29" s="39" t="s">
        <v>33</v>
      </c>
      <c r="B29" s="23" t="s">
        <v>34</v>
      </c>
      <c r="C29" s="24"/>
      <c r="D29" s="71">
        <v>1481.34</v>
      </c>
      <c r="E29" s="24"/>
      <c r="F29" s="24"/>
      <c r="G29" s="80">
        <f t="shared" si="0"/>
        <v>1481.34</v>
      </c>
    </row>
    <row r="30" spans="1:7">
      <c r="A30" s="11" t="s">
        <v>35</v>
      </c>
      <c r="B30" s="16" t="s">
        <v>12</v>
      </c>
      <c r="C30" s="6"/>
      <c r="D30" s="6"/>
      <c r="E30" s="6"/>
      <c r="F30" s="6"/>
      <c r="G30" s="6">
        <f t="shared" si="0"/>
        <v>0</v>
      </c>
    </row>
    <row r="31" spans="1:7">
      <c r="A31" s="11" t="s">
        <v>36</v>
      </c>
      <c r="B31" s="16" t="s">
        <v>12</v>
      </c>
      <c r="C31" s="6"/>
      <c r="D31" s="6"/>
      <c r="E31" s="6"/>
      <c r="F31" s="6"/>
      <c r="G31" s="6">
        <f t="shared" si="0"/>
        <v>0</v>
      </c>
    </row>
    <row r="32" spans="1:7">
      <c r="A32" s="39" t="s">
        <v>37</v>
      </c>
      <c r="B32" s="23" t="s">
        <v>38</v>
      </c>
      <c r="C32" s="24"/>
      <c r="D32" s="24"/>
      <c r="E32" s="27">
        <v>3.1</v>
      </c>
      <c r="F32" s="24"/>
      <c r="G32" s="80">
        <f t="shared" si="0"/>
        <v>3.1</v>
      </c>
    </row>
    <row r="33" spans="1:7">
      <c r="A33" s="11" t="s">
        <v>39</v>
      </c>
      <c r="B33" s="16" t="s">
        <v>12</v>
      </c>
      <c r="C33" s="6"/>
      <c r="D33" s="6"/>
      <c r="E33" s="6"/>
      <c r="F33" s="6"/>
      <c r="G33" s="6">
        <f t="shared" si="0"/>
        <v>0</v>
      </c>
    </row>
    <row r="34" spans="1:7">
      <c r="A34" s="11" t="s">
        <v>40</v>
      </c>
      <c r="B34" s="16" t="s">
        <v>12</v>
      </c>
      <c r="C34" s="6"/>
      <c r="D34" s="6"/>
      <c r="E34" s="6"/>
      <c r="F34" s="6"/>
      <c r="G34" s="6">
        <f t="shared" si="0"/>
        <v>0</v>
      </c>
    </row>
    <row r="35" spans="1:7">
      <c r="A35" s="11" t="s">
        <v>41</v>
      </c>
      <c r="B35" s="16" t="s">
        <v>12</v>
      </c>
      <c r="C35" s="6"/>
      <c r="D35" s="6"/>
      <c r="E35" s="6"/>
      <c r="F35" s="6"/>
      <c r="G35" s="6">
        <f t="shared" si="0"/>
        <v>0</v>
      </c>
    </row>
    <row r="36" spans="1:7">
      <c r="A36" s="9" t="s">
        <v>42</v>
      </c>
      <c r="B36" s="16" t="s">
        <v>12</v>
      </c>
      <c r="C36" s="6"/>
      <c r="D36" s="6"/>
      <c r="E36" s="6"/>
      <c r="F36" s="6"/>
      <c r="G36" s="6">
        <f t="shared" si="0"/>
        <v>0</v>
      </c>
    </row>
    <row r="37" spans="1:7" s="37" customFormat="1">
      <c r="A37" s="12" t="s">
        <v>31</v>
      </c>
      <c r="B37" s="53" t="s">
        <v>12</v>
      </c>
      <c r="D37" s="30"/>
      <c r="E37" s="30"/>
      <c r="F37" s="30"/>
      <c r="G37" s="30">
        <f>MAX(C37:F37)</f>
        <v>0</v>
      </c>
    </row>
    <row r="38" spans="1:7">
      <c r="A38" s="9" t="s">
        <v>21</v>
      </c>
      <c r="B38" s="16" t="s">
        <v>12</v>
      </c>
      <c r="C38" s="6"/>
      <c r="D38" s="6"/>
      <c r="E38" s="6"/>
      <c r="F38" s="6"/>
      <c r="G38" s="6">
        <f t="shared" si="0"/>
        <v>0</v>
      </c>
    </row>
    <row r="39" spans="1:7">
      <c r="A39" s="40"/>
      <c r="B39" s="34"/>
      <c r="C39" s="32"/>
      <c r="D39" s="32"/>
      <c r="E39" s="32"/>
      <c r="F39" s="32"/>
      <c r="G39" s="32"/>
    </row>
    <row r="40" spans="1:7">
      <c r="A40" s="10" t="s">
        <v>43</v>
      </c>
      <c r="B40" s="34"/>
      <c r="C40" s="32"/>
      <c r="D40" s="32"/>
      <c r="E40" s="32"/>
      <c r="F40" s="32"/>
      <c r="G40" s="32"/>
    </row>
    <row r="41" spans="1:7">
      <c r="A41" s="39" t="s">
        <v>44</v>
      </c>
      <c r="B41" s="23" t="s">
        <v>45</v>
      </c>
      <c r="C41" s="25"/>
      <c r="D41" s="24"/>
      <c r="E41" s="24"/>
      <c r="F41" s="24"/>
      <c r="G41" s="24">
        <f t="shared" si="0"/>
        <v>0</v>
      </c>
    </row>
    <row r="42" spans="1:7">
      <c r="A42" s="41" t="s">
        <v>46</v>
      </c>
      <c r="B42" s="7" t="s">
        <v>12</v>
      </c>
      <c r="C42" s="6"/>
      <c r="D42" s="6"/>
      <c r="E42" s="6"/>
      <c r="F42" s="6"/>
      <c r="G42" s="6">
        <f t="shared" si="0"/>
        <v>0</v>
      </c>
    </row>
    <row r="43" spans="1:7">
      <c r="A43" s="11" t="s">
        <v>47</v>
      </c>
      <c r="B43" s="7" t="s">
        <v>12</v>
      </c>
      <c r="C43" s="6"/>
      <c r="D43" s="6"/>
      <c r="E43" s="6"/>
      <c r="F43" s="6"/>
      <c r="G43" s="6">
        <f t="shared" si="0"/>
        <v>0</v>
      </c>
    </row>
    <row r="44" spans="1:7">
      <c r="A44" s="41" t="s">
        <v>48</v>
      </c>
      <c r="B44" s="53" t="s">
        <v>49</v>
      </c>
      <c r="C44" s="30"/>
      <c r="D44" s="30"/>
      <c r="E44" s="30"/>
      <c r="F44" s="30"/>
      <c r="G44" s="30">
        <f t="shared" si="0"/>
        <v>0</v>
      </c>
    </row>
    <row r="45" spans="1:7">
      <c r="A45" s="11" t="s">
        <v>50</v>
      </c>
      <c r="B45" s="7" t="s">
        <v>12</v>
      </c>
      <c r="C45" s="6"/>
      <c r="D45" s="6"/>
      <c r="E45" s="6"/>
      <c r="F45" s="6"/>
      <c r="G45" s="6">
        <f t="shared" si="0"/>
        <v>0</v>
      </c>
    </row>
    <row r="46" spans="1:7">
      <c r="A46" s="41" t="s">
        <v>51</v>
      </c>
      <c r="B46" s="46" t="s">
        <v>12</v>
      </c>
      <c r="C46" s="30"/>
      <c r="D46" s="30"/>
      <c r="E46" s="47"/>
      <c r="F46" s="30"/>
      <c r="G46" s="30">
        <f t="shared" si="0"/>
        <v>0</v>
      </c>
    </row>
    <row r="47" spans="1:7">
      <c r="A47" s="41" t="s">
        <v>52</v>
      </c>
      <c r="B47" s="7" t="s">
        <v>18</v>
      </c>
      <c r="C47" s="6"/>
      <c r="D47" s="6"/>
      <c r="E47" s="6"/>
      <c r="F47" s="30"/>
      <c r="G47" s="6">
        <f t="shared" si="0"/>
        <v>0</v>
      </c>
    </row>
    <row r="48" spans="1:7">
      <c r="A48" s="11" t="s">
        <v>31</v>
      </c>
      <c r="B48" s="7" t="s">
        <v>12</v>
      </c>
      <c r="C48" s="6"/>
      <c r="D48" s="6"/>
      <c r="E48" s="6"/>
      <c r="F48" s="6"/>
      <c r="G48" s="6">
        <f t="shared" si="0"/>
        <v>0</v>
      </c>
    </row>
    <row r="49" spans="1:7">
      <c r="A49" s="11" t="s">
        <v>21</v>
      </c>
      <c r="B49" s="7" t="s">
        <v>12</v>
      </c>
      <c r="C49" s="6"/>
      <c r="D49" s="6"/>
      <c r="E49" s="6"/>
      <c r="F49" s="6"/>
      <c r="G49" s="6">
        <f t="shared" si="0"/>
        <v>0</v>
      </c>
    </row>
    <row r="50" spans="1:7">
      <c r="A50" s="33"/>
      <c r="B50" s="34"/>
      <c r="C50" s="32"/>
      <c r="D50" s="32"/>
      <c r="E50" s="32"/>
      <c r="F50" s="32"/>
      <c r="G50" s="32"/>
    </row>
    <row r="51" spans="1:7">
      <c r="A51" s="36" t="s">
        <v>53</v>
      </c>
      <c r="B51" s="34"/>
      <c r="C51" s="32"/>
      <c r="D51" s="32"/>
      <c r="E51" s="32"/>
      <c r="F51" s="32"/>
      <c r="G51" s="32"/>
    </row>
    <row r="52" spans="1:7">
      <c r="A52" s="12" t="s">
        <v>54</v>
      </c>
      <c r="B52" s="53" t="s">
        <v>12</v>
      </c>
      <c r="C52" s="30"/>
      <c r="D52" s="6"/>
      <c r="E52" s="6"/>
      <c r="F52" s="6"/>
      <c r="G52" s="6">
        <f t="shared" si="0"/>
        <v>0</v>
      </c>
    </row>
    <row r="53" spans="1:7" s="37" customFormat="1">
      <c r="A53" s="22" t="s">
        <v>55</v>
      </c>
      <c r="B53" s="56" t="s">
        <v>56</v>
      </c>
      <c r="C53" s="24"/>
      <c r="D53" s="24"/>
      <c r="E53" s="27">
        <v>12.59</v>
      </c>
      <c r="F53" s="24"/>
      <c r="G53" s="80">
        <f t="shared" si="0"/>
        <v>12.59</v>
      </c>
    </row>
    <row r="54" spans="1:7">
      <c r="A54" s="12" t="s">
        <v>57</v>
      </c>
      <c r="B54" s="7" t="s">
        <v>12</v>
      </c>
      <c r="C54" s="6"/>
      <c r="D54" s="6"/>
      <c r="E54" s="6"/>
      <c r="F54" s="6"/>
      <c r="G54" s="6">
        <f t="shared" si="0"/>
        <v>0</v>
      </c>
    </row>
    <row r="55" spans="1:7">
      <c r="A55" s="22" t="s">
        <v>58</v>
      </c>
      <c r="B55" s="56" t="s">
        <v>59</v>
      </c>
      <c r="C55" s="76">
        <v>1125</v>
      </c>
      <c r="D55" s="24"/>
      <c r="E55" s="77"/>
      <c r="F55" s="24"/>
      <c r="G55" s="80">
        <f t="shared" si="0"/>
        <v>1125</v>
      </c>
    </row>
    <row r="56" spans="1:7" s="37" customFormat="1">
      <c r="A56" s="22" t="s">
        <v>60</v>
      </c>
      <c r="B56" s="23" t="s">
        <v>59</v>
      </c>
      <c r="C56" s="25">
        <v>150</v>
      </c>
      <c r="D56" s="24"/>
      <c r="E56" s="25"/>
      <c r="F56" s="24"/>
      <c r="G56" s="80">
        <f t="shared" si="0"/>
        <v>150</v>
      </c>
    </row>
    <row r="57" spans="1:7">
      <c r="A57" s="12" t="s">
        <v>61</v>
      </c>
      <c r="B57" s="16" t="s">
        <v>12</v>
      </c>
      <c r="C57" s="6"/>
      <c r="D57" s="6"/>
      <c r="E57" s="6"/>
      <c r="F57" s="6"/>
      <c r="G57" s="6">
        <f t="shared" si="0"/>
        <v>0</v>
      </c>
    </row>
    <row r="58" spans="1:7">
      <c r="A58" s="12" t="s">
        <v>62</v>
      </c>
      <c r="B58" s="16" t="s">
        <v>12</v>
      </c>
      <c r="C58" s="6"/>
      <c r="D58" s="6"/>
      <c r="E58" s="6"/>
      <c r="F58" s="6"/>
      <c r="G58" s="6">
        <f t="shared" si="0"/>
        <v>0</v>
      </c>
    </row>
    <row r="59" spans="1:7">
      <c r="A59" s="12" t="s">
        <v>63</v>
      </c>
      <c r="B59" s="7" t="s">
        <v>12</v>
      </c>
      <c r="C59" s="6"/>
      <c r="D59" s="6"/>
      <c r="E59" s="6"/>
      <c r="F59" s="6"/>
      <c r="G59" s="6">
        <f t="shared" si="0"/>
        <v>0</v>
      </c>
    </row>
    <row r="60" spans="1:7" s="37" customFormat="1">
      <c r="A60" s="12" t="s">
        <v>31</v>
      </c>
      <c r="B60" s="53" t="s">
        <v>12</v>
      </c>
      <c r="C60" s="65"/>
      <c r="D60" s="30"/>
      <c r="E60" s="30"/>
      <c r="F60" s="30"/>
      <c r="G60" s="30">
        <f t="shared" si="0"/>
        <v>0</v>
      </c>
    </row>
    <row r="61" spans="1:7" s="37" customFormat="1">
      <c r="A61" s="12" t="s">
        <v>21</v>
      </c>
      <c r="B61" s="53" t="s">
        <v>12</v>
      </c>
      <c r="C61" s="30"/>
      <c r="D61" s="30"/>
      <c r="E61" s="30"/>
      <c r="F61" s="30"/>
      <c r="G61" s="30">
        <f t="shared" si="0"/>
        <v>0</v>
      </c>
    </row>
    <row r="62" spans="1:7">
      <c r="A62" s="33"/>
      <c r="B62" s="34"/>
      <c r="C62" s="32"/>
      <c r="D62" s="32"/>
      <c r="E62" s="32"/>
      <c r="F62" s="32"/>
      <c r="G62" s="32"/>
    </row>
    <row r="63" spans="1:7">
      <c r="A63" s="10" t="s">
        <v>64</v>
      </c>
      <c r="B63" s="34"/>
      <c r="C63" s="32"/>
      <c r="D63" s="32"/>
      <c r="E63" s="32"/>
      <c r="F63" s="32"/>
      <c r="G63" s="32"/>
    </row>
    <row r="64" spans="1:7">
      <c r="A64" s="39" t="s">
        <v>65</v>
      </c>
      <c r="B64" s="56" t="s">
        <v>66</v>
      </c>
      <c r="C64" s="24"/>
      <c r="D64" s="24"/>
      <c r="E64" s="24"/>
      <c r="F64" s="24"/>
      <c r="G64" s="24">
        <f t="shared" si="0"/>
        <v>0</v>
      </c>
    </row>
    <row r="65" spans="1:10">
      <c r="A65" s="11" t="s">
        <v>20</v>
      </c>
      <c r="B65" s="16" t="s">
        <v>18</v>
      </c>
      <c r="C65" s="6"/>
      <c r="D65" s="6"/>
      <c r="E65" s="6"/>
      <c r="F65" s="6"/>
      <c r="G65" s="6">
        <f t="shared" si="0"/>
        <v>0</v>
      </c>
    </row>
    <row r="66" spans="1:10">
      <c r="A66" s="11" t="s">
        <v>67</v>
      </c>
      <c r="B66" s="16" t="s">
        <v>18</v>
      </c>
      <c r="C66" s="6"/>
      <c r="D66" s="6"/>
      <c r="E66" s="6"/>
      <c r="F66" s="6"/>
      <c r="G66" s="6">
        <f t="shared" si="0"/>
        <v>0</v>
      </c>
    </row>
    <row r="67" spans="1:10">
      <c r="A67" s="11" t="s">
        <v>68</v>
      </c>
      <c r="B67" s="16" t="s">
        <v>18</v>
      </c>
      <c r="C67" s="6"/>
      <c r="D67" s="6"/>
      <c r="E67" s="6"/>
      <c r="F67" s="6"/>
      <c r="G67" s="6">
        <f t="shared" si="0"/>
        <v>0</v>
      </c>
    </row>
    <row r="68" spans="1:10" ht="25.5">
      <c r="A68" s="41" t="s">
        <v>69</v>
      </c>
      <c r="B68" s="46" t="s">
        <v>70</v>
      </c>
      <c r="C68" s="30"/>
      <c r="D68" s="30"/>
      <c r="E68" s="47"/>
      <c r="F68" s="30"/>
      <c r="G68" s="30">
        <f t="shared" ref="G68:G131" si="1">MAX(C68:F68)</f>
        <v>0</v>
      </c>
    </row>
    <row r="69" spans="1:10" s="37" customFormat="1">
      <c r="A69" s="41" t="s">
        <v>31</v>
      </c>
      <c r="B69" s="46" t="s">
        <v>12</v>
      </c>
      <c r="C69" s="47"/>
      <c r="D69" s="30"/>
      <c r="E69" s="30"/>
      <c r="F69" s="30"/>
      <c r="G69" s="30">
        <f t="shared" si="1"/>
        <v>0</v>
      </c>
    </row>
    <row r="70" spans="1:10">
      <c r="A70" s="11" t="s">
        <v>21</v>
      </c>
      <c r="B70" s="46" t="s">
        <v>12</v>
      </c>
      <c r="C70" s="6"/>
      <c r="D70" s="6"/>
      <c r="E70" s="6"/>
      <c r="F70" s="6"/>
      <c r="G70" s="6">
        <f t="shared" si="1"/>
        <v>0</v>
      </c>
    </row>
    <row r="71" spans="1:10">
      <c r="A71" s="33"/>
      <c r="B71" s="34"/>
      <c r="C71" s="32"/>
      <c r="D71" s="32"/>
      <c r="E71" s="32"/>
      <c r="F71" s="32"/>
      <c r="G71" s="32"/>
    </row>
    <row r="72" spans="1:10">
      <c r="A72" s="10" t="s">
        <v>71</v>
      </c>
      <c r="B72" s="34"/>
      <c r="C72" s="32"/>
      <c r="D72" s="32"/>
      <c r="E72" s="32"/>
      <c r="F72" s="32"/>
      <c r="G72" s="32"/>
    </row>
    <row r="73" spans="1:10">
      <c r="A73" s="22" t="s">
        <v>72</v>
      </c>
      <c r="B73" s="56" t="s">
        <v>73</v>
      </c>
      <c r="C73" s="24"/>
      <c r="D73" s="24"/>
      <c r="E73" s="24"/>
      <c r="F73" s="27">
        <v>99.63</v>
      </c>
      <c r="G73" s="80">
        <f t="shared" si="1"/>
        <v>99.63</v>
      </c>
    </row>
    <row r="74" spans="1:10">
      <c r="A74" s="11" t="s">
        <v>20</v>
      </c>
      <c r="B74" s="7" t="s">
        <v>18</v>
      </c>
      <c r="C74" s="6"/>
      <c r="D74" s="6"/>
      <c r="E74" s="6"/>
      <c r="F74" s="6"/>
      <c r="G74" s="6">
        <f t="shared" si="1"/>
        <v>0</v>
      </c>
      <c r="J74" t="s">
        <v>74</v>
      </c>
    </row>
    <row r="75" spans="1:10">
      <c r="A75" s="9" t="s">
        <v>67</v>
      </c>
      <c r="B75" s="7" t="s">
        <v>18</v>
      </c>
      <c r="C75" s="6"/>
      <c r="D75" s="6"/>
      <c r="E75" s="6"/>
      <c r="F75" s="6"/>
      <c r="G75" s="6">
        <f t="shared" si="1"/>
        <v>0</v>
      </c>
    </row>
    <row r="76" spans="1:10" s="37" customFormat="1">
      <c r="A76" s="22" t="s">
        <v>75</v>
      </c>
      <c r="B76" s="23" t="s">
        <v>76</v>
      </c>
      <c r="C76" s="24"/>
      <c r="D76" s="24"/>
      <c r="E76" s="24"/>
      <c r="F76" s="27">
        <v>30.45</v>
      </c>
      <c r="G76" s="80">
        <f>MAX(C76:F76)</f>
        <v>30.45</v>
      </c>
    </row>
    <row r="77" spans="1:10">
      <c r="A77" s="9" t="s">
        <v>77</v>
      </c>
      <c r="B77" s="7" t="s">
        <v>18</v>
      </c>
      <c r="C77" s="6"/>
      <c r="D77" s="6"/>
      <c r="E77" s="6"/>
      <c r="F77" s="6"/>
      <c r="G77" s="6">
        <f t="shared" si="1"/>
        <v>0</v>
      </c>
    </row>
    <row r="78" spans="1:10">
      <c r="A78" s="12" t="s">
        <v>31</v>
      </c>
      <c r="B78" s="53" t="s">
        <v>12</v>
      </c>
      <c r="C78" s="65"/>
      <c r="D78" s="30"/>
      <c r="E78" s="30"/>
      <c r="F78" s="30"/>
      <c r="G78" s="30">
        <f>MAX(C78:F78)</f>
        <v>0</v>
      </c>
    </row>
    <row r="79" spans="1:10">
      <c r="A79" s="12" t="s">
        <v>21</v>
      </c>
      <c r="B79" s="70" t="s">
        <v>12</v>
      </c>
      <c r="C79" s="2"/>
      <c r="D79" s="2"/>
      <c r="E79" s="2"/>
      <c r="F79" s="2"/>
      <c r="G79" s="2"/>
    </row>
    <row r="80" spans="1:10">
      <c r="A80" s="33"/>
      <c r="B80" s="34"/>
      <c r="C80" s="32"/>
      <c r="D80" s="32"/>
      <c r="E80" s="32"/>
      <c r="F80" s="32"/>
      <c r="G80" s="32"/>
    </row>
    <row r="81" spans="1:7">
      <c r="A81" s="10" t="s">
        <v>78</v>
      </c>
      <c r="B81" s="34"/>
      <c r="C81" s="32"/>
      <c r="D81" s="32"/>
      <c r="E81" s="32"/>
      <c r="F81" s="32"/>
      <c r="G81" s="32"/>
    </row>
    <row r="82" spans="1:7">
      <c r="A82" s="22" t="s">
        <v>79</v>
      </c>
      <c r="B82" s="23" t="s">
        <v>80</v>
      </c>
      <c r="C82" s="25">
        <v>663</v>
      </c>
      <c r="D82" s="24"/>
      <c r="E82" s="24"/>
      <c r="F82" s="24"/>
      <c r="G82" s="80">
        <f t="shared" si="1"/>
        <v>663</v>
      </c>
    </row>
    <row r="83" spans="1:7">
      <c r="A83" s="9" t="s">
        <v>81</v>
      </c>
      <c r="B83" s="7" t="s">
        <v>12</v>
      </c>
      <c r="C83" s="6"/>
      <c r="D83" s="6"/>
      <c r="E83" s="6"/>
      <c r="F83" s="6"/>
      <c r="G83" s="6">
        <f t="shared" si="1"/>
        <v>0</v>
      </c>
    </row>
    <row r="84" spans="1:7">
      <c r="A84" s="12" t="s">
        <v>82</v>
      </c>
      <c r="B84" s="53" t="s">
        <v>83</v>
      </c>
      <c r="C84" s="30"/>
      <c r="D84" s="30"/>
      <c r="E84" s="30"/>
      <c r="F84" s="30"/>
      <c r="G84" s="30">
        <f t="shared" si="1"/>
        <v>0</v>
      </c>
    </row>
    <row r="85" spans="1:7">
      <c r="A85" s="22" t="s">
        <v>84</v>
      </c>
      <c r="B85" s="56" t="s">
        <v>85</v>
      </c>
      <c r="C85" s="24"/>
      <c r="D85" s="24"/>
      <c r="E85" s="24"/>
      <c r="F85" s="27"/>
      <c r="G85" s="24">
        <f t="shared" si="1"/>
        <v>0</v>
      </c>
    </row>
    <row r="86" spans="1:7" s="37" customFormat="1">
      <c r="A86" s="22" t="s">
        <v>86</v>
      </c>
      <c r="B86" s="23" t="s">
        <v>87</v>
      </c>
      <c r="C86" s="24"/>
      <c r="D86" s="27">
        <v>400.96</v>
      </c>
      <c r="E86" s="24"/>
      <c r="F86" s="24"/>
      <c r="G86" s="80">
        <f t="shared" si="1"/>
        <v>400.96</v>
      </c>
    </row>
    <row r="87" spans="1:7" s="37" customFormat="1">
      <c r="A87" s="12" t="s">
        <v>88</v>
      </c>
      <c r="B87" s="53" t="s">
        <v>56</v>
      </c>
      <c r="C87" s="30"/>
      <c r="D87" s="30"/>
      <c r="E87" s="30"/>
      <c r="F87" s="47"/>
      <c r="G87" s="30">
        <f t="shared" si="1"/>
        <v>0</v>
      </c>
    </row>
    <row r="88" spans="1:7" s="37" customFormat="1">
      <c r="A88" s="12" t="s">
        <v>89</v>
      </c>
      <c r="B88" s="53" t="s">
        <v>56</v>
      </c>
      <c r="C88" s="30"/>
      <c r="D88" s="30"/>
      <c r="E88" s="30"/>
      <c r="F88" s="30"/>
      <c r="G88" s="30">
        <f t="shared" si="1"/>
        <v>0</v>
      </c>
    </row>
    <row r="89" spans="1:7" s="37" customFormat="1">
      <c r="A89" s="12" t="s">
        <v>90</v>
      </c>
      <c r="B89" s="42" t="s">
        <v>18</v>
      </c>
      <c r="C89" s="30"/>
      <c r="D89" s="30"/>
      <c r="E89" s="30"/>
      <c r="F89" s="30"/>
      <c r="G89" s="30">
        <f t="shared" si="1"/>
        <v>0</v>
      </c>
    </row>
    <row r="90" spans="1:7">
      <c r="A90" s="12" t="s">
        <v>91</v>
      </c>
      <c r="B90" s="7" t="s">
        <v>92</v>
      </c>
      <c r="C90" s="30"/>
      <c r="D90" s="6"/>
      <c r="E90" s="6"/>
      <c r="F90" s="6"/>
      <c r="G90" s="6">
        <f t="shared" si="1"/>
        <v>0</v>
      </c>
    </row>
    <row r="91" spans="1:7" s="37" customFormat="1">
      <c r="A91" s="29" t="s">
        <v>93</v>
      </c>
      <c r="B91" s="23" t="s">
        <v>94</v>
      </c>
      <c r="C91" s="27">
        <v>337.5</v>
      </c>
      <c r="D91" s="24"/>
      <c r="E91" s="24"/>
      <c r="F91" s="24"/>
      <c r="G91" s="80">
        <f t="shared" si="1"/>
        <v>337.5</v>
      </c>
    </row>
    <row r="92" spans="1:7" s="37" customFormat="1">
      <c r="A92" s="12" t="s">
        <v>31</v>
      </c>
      <c r="B92" s="53" t="s">
        <v>12</v>
      </c>
      <c r="C92" s="30"/>
      <c r="D92" s="30"/>
      <c r="E92" s="30"/>
      <c r="F92" s="30"/>
      <c r="G92" s="30">
        <f t="shared" si="1"/>
        <v>0</v>
      </c>
    </row>
    <row r="93" spans="1:7" s="37" customFormat="1">
      <c r="A93" s="22" t="s">
        <v>21</v>
      </c>
      <c r="B93" s="56" t="s">
        <v>95</v>
      </c>
      <c r="C93" s="24"/>
      <c r="D93" s="24"/>
      <c r="E93" s="27">
        <v>33.86</v>
      </c>
      <c r="F93" s="24"/>
      <c r="G93" s="80">
        <f t="shared" si="1"/>
        <v>33.86</v>
      </c>
    </row>
    <row r="94" spans="1:7">
      <c r="A94" s="33"/>
      <c r="B94" s="34"/>
      <c r="C94" s="32"/>
      <c r="D94" s="32"/>
      <c r="E94" s="32"/>
      <c r="F94" s="32"/>
      <c r="G94" s="32"/>
    </row>
    <row r="95" spans="1:7">
      <c r="A95" s="10" t="s">
        <v>96</v>
      </c>
      <c r="B95" s="34"/>
      <c r="C95" s="32"/>
      <c r="D95" s="32"/>
      <c r="E95" s="32"/>
      <c r="F95" s="32"/>
      <c r="G95" s="32"/>
    </row>
    <row r="96" spans="1:7">
      <c r="A96" s="9" t="s">
        <v>97</v>
      </c>
      <c r="B96" s="16" t="s">
        <v>18</v>
      </c>
      <c r="C96" s="6"/>
      <c r="D96" s="6"/>
      <c r="E96" s="6"/>
      <c r="F96" s="6"/>
      <c r="G96" s="6">
        <f t="shared" si="1"/>
        <v>0</v>
      </c>
    </row>
    <row r="97" spans="1:7">
      <c r="A97" s="9" t="s">
        <v>98</v>
      </c>
      <c r="B97" s="7" t="s">
        <v>49</v>
      </c>
      <c r="C97" s="6"/>
      <c r="D97" s="6"/>
      <c r="E97" s="6"/>
      <c r="F97" s="6"/>
      <c r="G97" s="6">
        <f t="shared" si="1"/>
        <v>0</v>
      </c>
    </row>
    <row r="98" spans="1:7">
      <c r="A98" s="9" t="s">
        <v>99</v>
      </c>
      <c r="B98" s="16" t="s">
        <v>18</v>
      </c>
      <c r="C98" s="6"/>
      <c r="D98" s="6"/>
      <c r="E98" s="6"/>
      <c r="F98" s="6"/>
      <c r="G98" s="6">
        <f t="shared" si="1"/>
        <v>0</v>
      </c>
    </row>
    <row r="99" spans="1:7">
      <c r="A99" s="9" t="s">
        <v>100</v>
      </c>
      <c r="B99" s="16" t="s">
        <v>18</v>
      </c>
      <c r="C99" s="6"/>
      <c r="D99" s="6"/>
      <c r="E99" s="6"/>
      <c r="F99" s="6"/>
      <c r="G99" s="6">
        <f t="shared" si="1"/>
        <v>0</v>
      </c>
    </row>
    <row r="100" spans="1:7">
      <c r="A100" s="12" t="s">
        <v>101</v>
      </c>
      <c r="B100" s="16" t="s">
        <v>49</v>
      </c>
      <c r="C100" s="6"/>
      <c r="D100" s="6"/>
      <c r="E100" s="6"/>
      <c r="F100" s="6"/>
      <c r="G100" s="6">
        <f t="shared" si="1"/>
        <v>0</v>
      </c>
    </row>
    <row r="101" spans="1:7">
      <c r="A101" s="9" t="s">
        <v>31</v>
      </c>
      <c r="B101" s="16" t="s">
        <v>12</v>
      </c>
      <c r="C101" s="6"/>
      <c r="D101" s="6"/>
      <c r="E101" s="6"/>
      <c r="F101" s="6"/>
      <c r="G101" s="6">
        <f t="shared" si="1"/>
        <v>0</v>
      </c>
    </row>
    <row r="102" spans="1:7">
      <c r="A102" s="9" t="s">
        <v>21</v>
      </c>
      <c r="B102" s="16" t="s">
        <v>12</v>
      </c>
      <c r="C102" s="6"/>
      <c r="D102" s="6"/>
      <c r="E102" s="6"/>
      <c r="F102" s="6"/>
      <c r="G102" s="6">
        <f t="shared" si="1"/>
        <v>0</v>
      </c>
    </row>
    <row r="103" spans="1:7">
      <c r="A103" s="33"/>
      <c r="B103" s="34"/>
      <c r="C103" s="32"/>
      <c r="D103" s="32"/>
      <c r="E103" s="32"/>
      <c r="F103" s="32"/>
      <c r="G103" s="32"/>
    </row>
    <row r="104" spans="1:7">
      <c r="A104" s="36" t="s">
        <v>102</v>
      </c>
      <c r="B104" s="34"/>
      <c r="C104" s="32"/>
      <c r="D104" s="32"/>
      <c r="E104" s="32"/>
      <c r="F104" s="32"/>
      <c r="G104" s="32"/>
    </row>
    <row r="105" spans="1:7">
      <c r="A105" s="12" t="s">
        <v>103</v>
      </c>
      <c r="B105" s="53" t="s">
        <v>104</v>
      </c>
      <c r="C105" s="30"/>
      <c r="D105" s="30"/>
      <c r="E105" s="30"/>
      <c r="F105" s="47"/>
      <c r="G105" s="82">
        <v>0</v>
      </c>
    </row>
    <row r="106" spans="1:7">
      <c r="A106" s="51" t="s">
        <v>105</v>
      </c>
      <c r="B106" s="54" t="s">
        <v>106</v>
      </c>
      <c r="C106" s="52"/>
      <c r="D106" s="52"/>
      <c r="E106" s="55">
        <v>35.64</v>
      </c>
      <c r="F106" s="52"/>
      <c r="G106" s="81">
        <f t="shared" si="1"/>
        <v>35.64</v>
      </c>
    </row>
    <row r="107" spans="1:7">
      <c r="A107" s="22" t="s">
        <v>107</v>
      </c>
      <c r="B107" s="56" t="s">
        <v>108</v>
      </c>
      <c r="C107" s="24"/>
      <c r="D107" s="24"/>
      <c r="E107" s="27">
        <v>7.97</v>
      </c>
      <c r="F107" s="24"/>
      <c r="G107" s="80">
        <f t="shared" si="1"/>
        <v>7.97</v>
      </c>
    </row>
    <row r="108" spans="1:7">
      <c r="A108" s="12" t="s">
        <v>109</v>
      </c>
      <c r="B108" s="53" t="s">
        <v>12</v>
      </c>
      <c r="C108" s="6"/>
      <c r="D108" s="6"/>
      <c r="E108" s="6"/>
      <c r="F108" s="6"/>
      <c r="G108" s="6">
        <f t="shared" si="1"/>
        <v>0</v>
      </c>
    </row>
    <row r="109" spans="1:7">
      <c r="A109" s="12" t="s">
        <v>21</v>
      </c>
      <c r="B109" s="7" t="s">
        <v>12</v>
      </c>
      <c r="C109" s="6"/>
      <c r="D109" s="6"/>
      <c r="E109" s="6"/>
      <c r="F109" s="6"/>
      <c r="G109" s="6">
        <f t="shared" si="1"/>
        <v>0</v>
      </c>
    </row>
    <row r="110" spans="1:7">
      <c r="A110" s="33"/>
      <c r="B110" s="34"/>
      <c r="C110" s="32"/>
      <c r="D110" s="32"/>
      <c r="E110" s="32"/>
      <c r="F110" s="32"/>
      <c r="G110" s="32"/>
    </row>
    <row r="111" spans="1:7">
      <c r="A111" s="10" t="s">
        <v>110</v>
      </c>
      <c r="B111" s="34"/>
      <c r="C111" s="32"/>
      <c r="D111" s="32"/>
      <c r="E111" s="32"/>
      <c r="F111" s="32"/>
      <c r="G111" s="32"/>
    </row>
    <row r="112" spans="1:7">
      <c r="A112" s="9" t="s">
        <v>111</v>
      </c>
      <c r="B112" s="16" t="s">
        <v>12</v>
      </c>
      <c r="C112" s="6"/>
      <c r="D112" s="6"/>
      <c r="E112" s="6"/>
      <c r="F112" s="6"/>
      <c r="G112" s="6">
        <f t="shared" si="1"/>
        <v>0</v>
      </c>
    </row>
    <row r="113" spans="1:18">
      <c r="A113" s="9" t="s">
        <v>112</v>
      </c>
      <c r="B113" s="16" t="s">
        <v>12</v>
      </c>
      <c r="C113" s="6"/>
      <c r="D113" s="6"/>
      <c r="E113" s="6"/>
      <c r="F113" s="6"/>
      <c r="G113" s="6">
        <f t="shared" si="1"/>
        <v>0</v>
      </c>
    </row>
    <row r="114" spans="1:18">
      <c r="A114" s="9" t="s">
        <v>113</v>
      </c>
      <c r="B114" s="16" t="s">
        <v>18</v>
      </c>
      <c r="C114" s="6"/>
      <c r="D114" s="6"/>
      <c r="E114" s="6"/>
      <c r="F114" s="6"/>
      <c r="G114" s="6">
        <f t="shared" si="1"/>
        <v>0</v>
      </c>
    </row>
    <row r="115" spans="1:18">
      <c r="A115" s="9" t="s">
        <v>114</v>
      </c>
      <c r="B115" s="16" t="s">
        <v>18</v>
      </c>
      <c r="C115" s="6"/>
      <c r="D115" s="6"/>
      <c r="E115" s="6"/>
      <c r="F115" s="6"/>
      <c r="G115" s="6">
        <f t="shared" si="1"/>
        <v>0</v>
      </c>
    </row>
    <row r="116" spans="1:18">
      <c r="A116" s="9" t="s">
        <v>115</v>
      </c>
      <c r="B116" s="16" t="s">
        <v>18</v>
      </c>
      <c r="C116" s="6"/>
      <c r="D116" s="6"/>
      <c r="E116" s="6"/>
      <c r="F116" s="6"/>
      <c r="G116" s="6">
        <f t="shared" si="1"/>
        <v>0</v>
      </c>
    </row>
    <row r="117" spans="1:18" s="37" customFormat="1">
      <c r="A117" s="12" t="s">
        <v>116</v>
      </c>
      <c r="B117" s="46" t="s">
        <v>56</v>
      </c>
      <c r="C117" s="65"/>
      <c r="D117" s="30"/>
      <c r="E117" s="30"/>
      <c r="F117" s="30"/>
      <c r="G117" s="30">
        <f t="shared" si="1"/>
        <v>0</v>
      </c>
    </row>
    <row r="118" spans="1:18">
      <c r="A118" s="9" t="s">
        <v>117</v>
      </c>
      <c r="B118" s="16" t="s">
        <v>18</v>
      </c>
      <c r="C118" s="6"/>
      <c r="D118" s="6"/>
      <c r="E118" s="6"/>
      <c r="F118" s="6"/>
      <c r="G118" s="6">
        <f t="shared" si="1"/>
        <v>0</v>
      </c>
    </row>
    <row r="119" spans="1:18">
      <c r="A119" s="12" t="s">
        <v>118</v>
      </c>
      <c r="B119" s="46" t="s">
        <v>12</v>
      </c>
      <c r="C119" s="30"/>
      <c r="D119" s="30"/>
      <c r="E119" s="47"/>
      <c r="F119" s="30"/>
      <c r="G119" s="30">
        <f t="shared" si="1"/>
        <v>0</v>
      </c>
    </row>
    <row r="120" spans="1:18">
      <c r="A120" s="9" t="s">
        <v>119</v>
      </c>
      <c r="B120" s="16" t="s">
        <v>18</v>
      </c>
      <c r="C120" s="6"/>
      <c r="D120" s="6"/>
      <c r="E120" s="6"/>
      <c r="F120" s="6"/>
      <c r="G120" s="6">
        <f t="shared" si="1"/>
        <v>0</v>
      </c>
    </row>
    <row r="121" spans="1:18">
      <c r="A121" s="12" t="s">
        <v>120</v>
      </c>
      <c r="B121" s="7" t="s">
        <v>12</v>
      </c>
      <c r="C121" s="6"/>
      <c r="D121" s="6"/>
      <c r="E121" s="30"/>
      <c r="F121" s="6"/>
      <c r="G121" s="6">
        <f t="shared" si="1"/>
        <v>0</v>
      </c>
    </row>
    <row r="122" spans="1:18">
      <c r="A122" s="9" t="s">
        <v>121</v>
      </c>
      <c r="B122" s="46" t="s">
        <v>18</v>
      </c>
      <c r="C122" s="30"/>
      <c r="D122" s="30"/>
      <c r="E122" s="30"/>
      <c r="F122" s="30"/>
      <c r="G122" s="30">
        <f t="shared" si="1"/>
        <v>0</v>
      </c>
    </row>
    <row r="123" spans="1:18">
      <c r="A123" s="22" t="s">
        <v>122</v>
      </c>
      <c r="B123" s="83" t="s">
        <v>123</v>
      </c>
      <c r="C123" s="84"/>
      <c r="D123" s="84"/>
      <c r="E123" s="84"/>
      <c r="F123" s="85">
        <v>752.7</v>
      </c>
      <c r="G123" s="86">
        <f t="shared" si="1"/>
        <v>752.7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</row>
    <row r="124" spans="1:18">
      <c r="A124" s="9" t="s">
        <v>124</v>
      </c>
      <c r="B124" s="16" t="s">
        <v>18</v>
      </c>
      <c r="C124" s="6"/>
      <c r="D124" s="6"/>
      <c r="E124" s="6"/>
      <c r="F124" s="6"/>
      <c r="G124" s="6">
        <f t="shared" si="1"/>
        <v>0</v>
      </c>
    </row>
    <row r="125" spans="1:18">
      <c r="A125" s="9" t="s">
        <v>31</v>
      </c>
      <c r="B125" s="16" t="s">
        <v>12</v>
      </c>
      <c r="C125" s="6"/>
      <c r="D125" s="6"/>
      <c r="E125" s="6"/>
      <c r="F125" s="6"/>
      <c r="G125" s="6">
        <f t="shared" si="1"/>
        <v>0</v>
      </c>
    </row>
    <row r="126" spans="1:18">
      <c r="A126" s="9" t="s">
        <v>21</v>
      </c>
      <c r="B126" s="16" t="s">
        <v>12</v>
      </c>
      <c r="C126" s="6"/>
      <c r="D126" s="6"/>
      <c r="E126" s="6"/>
      <c r="F126" s="6"/>
      <c r="G126" s="6">
        <f t="shared" si="1"/>
        <v>0</v>
      </c>
    </row>
    <row r="127" spans="1:18">
      <c r="A127" s="33"/>
      <c r="B127" s="34"/>
      <c r="C127" s="32"/>
      <c r="D127" s="32"/>
      <c r="E127" s="32"/>
      <c r="F127" s="32"/>
      <c r="G127" s="32"/>
    </row>
    <row r="128" spans="1:18">
      <c r="A128" s="10" t="s">
        <v>125</v>
      </c>
      <c r="B128" s="34"/>
      <c r="C128" s="32"/>
      <c r="D128" s="32"/>
      <c r="E128" s="32"/>
      <c r="F128" s="32"/>
      <c r="G128" s="32"/>
    </row>
    <row r="129" spans="1:7">
      <c r="A129" s="22" t="s">
        <v>126</v>
      </c>
      <c r="B129" s="83" t="s">
        <v>127</v>
      </c>
      <c r="C129" s="84"/>
      <c r="D129" s="84"/>
      <c r="E129" s="84"/>
      <c r="F129" s="85">
        <v>450.54</v>
      </c>
      <c r="G129" s="86">
        <f t="shared" si="1"/>
        <v>450.54</v>
      </c>
    </row>
    <row r="130" spans="1:7" s="37" customFormat="1">
      <c r="A130" s="12" t="s">
        <v>128</v>
      </c>
      <c r="B130" s="53" t="s">
        <v>129</v>
      </c>
      <c r="C130" s="30"/>
      <c r="D130" s="30"/>
      <c r="E130" s="30"/>
      <c r="F130" s="30"/>
      <c r="G130" s="30">
        <f t="shared" si="1"/>
        <v>0</v>
      </c>
    </row>
    <row r="131" spans="1:7" s="37" customFormat="1">
      <c r="A131" s="12" t="s">
        <v>130</v>
      </c>
      <c r="B131" s="53" t="s">
        <v>18</v>
      </c>
      <c r="C131" s="30"/>
      <c r="D131" s="30"/>
      <c r="E131" s="30"/>
      <c r="F131" s="30"/>
      <c r="G131" s="30">
        <f t="shared" si="1"/>
        <v>0</v>
      </c>
    </row>
    <row r="132" spans="1:7" s="37" customFormat="1">
      <c r="A132" s="12" t="s">
        <v>131</v>
      </c>
      <c r="B132" s="46" t="s">
        <v>18</v>
      </c>
      <c r="C132" s="30"/>
      <c r="D132" s="30"/>
      <c r="E132" s="30"/>
      <c r="F132" s="30"/>
      <c r="G132" s="30">
        <f t="shared" ref="G132:G150" si="2">MAX(C132:F132)</f>
        <v>0</v>
      </c>
    </row>
    <row r="133" spans="1:7" s="37" customFormat="1" ht="25.5">
      <c r="A133" s="12" t="s">
        <v>132</v>
      </c>
      <c r="B133" s="46" t="s">
        <v>133</v>
      </c>
      <c r="C133" s="30"/>
      <c r="D133" s="30"/>
      <c r="E133" s="30"/>
      <c r="F133" s="30"/>
      <c r="G133" s="30">
        <f t="shared" si="2"/>
        <v>0</v>
      </c>
    </row>
    <row r="134" spans="1:7">
      <c r="A134" s="12" t="s">
        <v>134</v>
      </c>
      <c r="B134" s="46" t="s">
        <v>135</v>
      </c>
      <c r="C134" s="30"/>
      <c r="D134" s="30"/>
      <c r="E134" s="30"/>
      <c r="F134" s="30"/>
      <c r="G134" s="30">
        <f t="shared" si="2"/>
        <v>0</v>
      </c>
    </row>
    <row r="135" spans="1:7">
      <c r="A135" s="9" t="s">
        <v>136</v>
      </c>
      <c r="B135" s="28" t="s">
        <v>12</v>
      </c>
      <c r="C135" s="6"/>
      <c r="D135" s="6"/>
      <c r="E135" s="6"/>
      <c r="F135" s="6"/>
      <c r="G135" s="6">
        <f t="shared" si="2"/>
        <v>0</v>
      </c>
    </row>
    <row r="136" spans="1:7">
      <c r="A136" s="9" t="s">
        <v>137</v>
      </c>
      <c r="B136" s="7" t="s">
        <v>12</v>
      </c>
      <c r="C136" s="6"/>
      <c r="D136" s="6"/>
      <c r="E136" s="6"/>
      <c r="F136" s="6"/>
      <c r="G136" s="6">
        <f t="shared" si="2"/>
        <v>0</v>
      </c>
    </row>
    <row r="137" spans="1:7" s="37" customFormat="1">
      <c r="A137" s="78" t="s">
        <v>138</v>
      </c>
      <c r="B137" s="42" t="s">
        <v>12</v>
      </c>
      <c r="C137" s="30"/>
      <c r="D137" s="30"/>
      <c r="E137" s="30"/>
      <c r="F137" s="30"/>
      <c r="G137" s="30">
        <f t="shared" si="2"/>
        <v>0</v>
      </c>
    </row>
    <row r="138" spans="1:7">
      <c r="A138" s="12" t="s">
        <v>139</v>
      </c>
      <c r="B138" s="46" t="s">
        <v>140</v>
      </c>
      <c r="C138" s="6"/>
      <c r="D138" s="6"/>
      <c r="E138" s="6"/>
      <c r="F138" s="6"/>
      <c r="G138" s="6">
        <f t="shared" si="2"/>
        <v>0</v>
      </c>
    </row>
    <row r="139" spans="1:7">
      <c r="A139" s="9" t="s">
        <v>141</v>
      </c>
      <c r="B139" s="16" t="s">
        <v>140</v>
      </c>
      <c r="C139" s="6"/>
      <c r="D139" s="6"/>
      <c r="E139" s="6"/>
      <c r="F139" s="6"/>
      <c r="G139" s="6">
        <f t="shared" si="2"/>
        <v>0</v>
      </c>
    </row>
    <row r="140" spans="1:7">
      <c r="A140" s="9" t="s">
        <v>142</v>
      </c>
      <c r="B140" s="7" t="s">
        <v>12</v>
      </c>
      <c r="C140" s="6"/>
      <c r="D140" s="6"/>
      <c r="E140" s="6"/>
      <c r="F140" s="6"/>
      <c r="G140" s="6">
        <f t="shared" si="2"/>
        <v>0</v>
      </c>
    </row>
    <row r="141" spans="1:7" s="37" customFormat="1">
      <c r="A141" s="12" t="s">
        <v>143</v>
      </c>
      <c r="B141" s="46" t="s">
        <v>144</v>
      </c>
      <c r="C141" s="30"/>
      <c r="D141" s="30"/>
      <c r="E141" s="30"/>
      <c r="F141" s="30"/>
      <c r="G141" s="30">
        <f t="shared" si="2"/>
        <v>0</v>
      </c>
    </row>
    <row r="142" spans="1:7">
      <c r="A142" s="9" t="s">
        <v>145</v>
      </c>
      <c r="B142" s="7" t="s">
        <v>12</v>
      </c>
      <c r="C142" s="6"/>
      <c r="D142" s="6"/>
      <c r="E142" s="6"/>
      <c r="F142" s="6"/>
      <c r="G142" s="6">
        <f t="shared" si="2"/>
        <v>0</v>
      </c>
    </row>
    <row r="143" spans="1:7">
      <c r="A143" s="9" t="s">
        <v>146</v>
      </c>
      <c r="B143" s="7" t="s">
        <v>12</v>
      </c>
      <c r="C143" s="6"/>
      <c r="D143" s="6"/>
      <c r="E143" s="6"/>
      <c r="F143" s="6"/>
      <c r="G143" s="6">
        <f t="shared" si="2"/>
        <v>0</v>
      </c>
    </row>
    <row r="144" spans="1:7">
      <c r="A144" s="12" t="s">
        <v>31</v>
      </c>
      <c r="B144" s="7" t="s">
        <v>12</v>
      </c>
      <c r="C144" s="6"/>
      <c r="D144" s="6"/>
      <c r="E144" s="6"/>
      <c r="F144" s="6"/>
      <c r="G144" s="6">
        <f t="shared" si="2"/>
        <v>0</v>
      </c>
    </row>
    <row r="145" spans="1:7">
      <c r="A145" s="12" t="s">
        <v>147</v>
      </c>
      <c r="B145" s="46" t="s">
        <v>12</v>
      </c>
      <c r="C145" s="6"/>
      <c r="D145" s="6"/>
      <c r="E145" s="6"/>
      <c r="F145" s="6"/>
      <c r="G145" s="6">
        <f t="shared" si="2"/>
        <v>0</v>
      </c>
    </row>
    <row r="146" spans="1:7">
      <c r="A146" s="12" t="s">
        <v>148</v>
      </c>
      <c r="B146" s="46" t="s">
        <v>12</v>
      </c>
      <c r="C146" s="30"/>
      <c r="D146" s="30"/>
      <c r="E146" s="47"/>
      <c r="F146" s="30"/>
      <c r="G146" s="30"/>
    </row>
    <row r="147" spans="1:7">
      <c r="A147" s="9" t="s">
        <v>130</v>
      </c>
      <c r="B147" s="46" t="s">
        <v>12</v>
      </c>
      <c r="C147" s="6"/>
      <c r="D147" s="6"/>
      <c r="E147" s="6"/>
      <c r="F147" s="6"/>
      <c r="G147" s="6">
        <f t="shared" si="2"/>
        <v>0</v>
      </c>
    </row>
    <row r="148" spans="1:7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>
      <c r="A151" s="9"/>
      <c r="B151" s="7"/>
      <c r="C151" s="6"/>
      <c r="D151" s="6"/>
      <c r="E151" s="6"/>
      <c r="F151" s="6"/>
      <c r="G151" s="6"/>
    </row>
    <row r="152" spans="1:7">
      <c r="B152" s="57" t="s">
        <v>149</v>
      </c>
      <c r="C152" s="61">
        <f>SUM(C4:C151)</f>
        <v>2275.5</v>
      </c>
      <c r="D152" s="61">
        <f>SUM(D4:D151)</f>
        <v>5257.3</v>
      </c>
      <c r="E152" s="61">
        <f>SUM(E4:E151)</f>
        <v>93.16</v>
      </c>
      <c r="F152" s="61">
        <f>SUM(F4:F151)</f>
        <v>1333.32</v>
      </c>
      <c r="G152" s="61">
        <f>SUM(G4:G151)</f>
        <v>15078.68</v>
      </c>
    </row>
    <row r="154" spans="1:7">
      <c r="B154" s="57" t="s">
        <v>150</v>
      </c>
      <c r="C154" s="60">
        <f>SUM(G4:G151)</f>
        <v>15078.68</v>
      </c>
    </row>
    <row r="156" spans="1:7">
      <c r="B156" s="58" t="s">
        <v>151</v>
      </c>
      <c r="C156" s="59">
        <f>C154-10199</f>
        <v>4879.68</v>
      </c>
    </row>
    <row r="158" spans="1:7">
      <c r="A158" s="3"/>
    </row>
    <row r="159" spans="1:7">
      <c r="A159" s="101" t="s">
        <v>152</v>
      </c>
      <c r="B159" s="102"/>
      <c r="C159" s="102"/>
      <c r="D159" s="102"/>
      <c r="E159" s="102"/>
      <c r="F159" s="102"/>
      <c r="G159" s="102"/>
    </row>
    <row r="160" spans="1:7">
      <c r="A160" s="98" t="s">
        <v>153</v>
      </c>
      <c r="B160" s="99"/>
      <c r="C160" s="99"/>
      <c r="D160" s="99"/>
      <c r="E160" s="99"/>
      <c r="F160" s="99"/>
      <c r="G160" s="100"/>
    </row>
    <row r="161" spans="1:7">
      <c r="A161" s="89" t="s">
        <v>154</v>
      </c>
      <c r="B161" s="90"/>
      <c r="C161" s="90"/>
      <c r="D161" s="90"/>
      <c r="E161" s="90"/>
      <c r="F161" s="90"/>
      <c r="G161" s="91"/>
    </row>
    <row r="162" spans="1:7">
      <c r="A162" s="89" t="s">
        <v>155</v>
      </c>
      <c r="B162" s="90"/>
      <c r="C162" s="90"/>
      <c r="D162" s="90"/>
      <c r="E162" s="90"/>
      <c r="F162" s="90"/>
      <c r="G162" s="91"/>
    </row>
    <row r="163" spans="1:7">
      <c r="A163" s="89" t="s">
        <v>156</v>
      </c>
      <c r="B163" s="90"/>
      <c r="C163" s="90"/>
      <c r="D163" s="90"/>
      <c r="E163" s="90"/>
      <c r="F163" s="90"/>
      <c r="G163" s="91"/>
    </row>
    <row r="164" spans="1:7">
      <c r="A164" s="89" t="s">
        <v>157</v>
      </c>
      <c r="B164" s="90"/>
      <c r="C164" s="90"/>
      <c r="D164" s="90"/>
      <c r="E164" s="90"/>
      <c r="F164" s="90"/>
      <c r="G164" s="91"/>
    </row>
    <row r="165" spans="1:7">
      <c r="A165" s="92" t="s">
        <v>158</v>
      </c>
      <c r="B165" s="93"/>
      <c r="C165" s="93"/>
      <c r="D165" s="93"/>
      <c r="E165" s="93"/>
      <c r="F165" s="93"/>
      <c r="G165" s="94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O148"/>
  <sheetViews>
    <sheetView zoomScale="85" workbookViewId="0">
      <selection activeCell="G101" sqref="G101"/>
    </sheetView>
  </sheetViews>
  <sheetFormatPr defaultColWidth="8.7109375" defaultRowHeight="12.75"/>
  <cols>
    <col min="1" max="1" width="48" bestFit="1" customWidth="1"/>
    <col min="2" max="3" width="22.28515625" customWidth="1"/>
    <col min="4" max="4" width="21.7109375" customWidth="1"/>
    <col min="5" max="5" width="22.28515625" customWidth="1"/>
    <col min="6" max="6" width="24.140625" customWidth="1"/>
    <col min="7" max="7" width="38" bestFit="1" customWidth="1"/>
    <col min="8" max="8" width="72.5703125" bestFit="1" customWidth="1"/>
  </cols>
  <sheetData>
    <row r="1" spans="1:15" ht="13.5" thickBot="1">
      <c r="A1" s="5" t="str">
        <f>MSRP_spreadsheet!A1</f>
        <v>Component</v>
      </c>
      <c r="B1" s="95" t="str">
        <f>MSRP_spreadsheet!C1</f>
        <v>Per Item MSRP</v>
      </c>
      <c r="C1" s="96"/>
      <c r="D1" s="96"/>
      <c r="E1" s="96"/>
      <c r="F1" s="97"/>
    </row>
    <row r="2" spans="1:15" ht="46.5" customHeight="1" thickTop="1" thickBot="1">
      <c r="A2" s="15"/>
      <c r="B2" s="13" t="str">
        <f>MSRP_spreadsheet!C2</f>
        <v>Mfg. quote + 50%</v>
      </c>
      <c r="C2" s="13" t="str">
        <f>MSRP_spreadsheet!D2</f>
        <v>Whls. + 50%</v>
      </c>
      <c r="D2" s="13" t="str">
        <f>MSRP_spreadsheet!E2</f>
        <v>Retail cost of added component</v>
      </c>
      <c r="E2" s="13" t="str">
        <f>MSRP_spreadsheet!F2</f>
        <v>Retail of most expensive part +50% for substituted component</v>
      </c>
      <c r="F2" s="13" t="str">
        <f>MSRP_spreadsheet!G2</f>
        <v>Sled MSRP or Highest Value of modified components</v>
      </c>
    </row>
    <row r="3" spans="1:15" ht="13.5" thickTop="1">
      <c r="A3" s="31"/>
      <c r="B3" s="31"/>
      <c r="C3" s="31"/>
      <c r="D3" s="31"/>
      <c r="E3" s="31"/>
      <c r="F3" s="31"/>
      <c r="G3" s="37"/>
      <c r="K3" s="37"/>
      <c r="L3" s="37"/>
      <c r="M3" s="37"/>
      <c r="N3" s="37"/>
      <c r="O3" s="37"/>
    </row>
    <row r="4" spans="1:15" s="37" customFormat="1">
      <c r="A4" s="21" t="str">
        <f>MSRP_spreadsheet!A4</f>
        <v>2017 model year base sled (reflects engine choice)</v>
      </c>
      <c r="B4" s="18"/>
      <c r="C4" s="18"/>
      <c r="D4" s="18"/>
      <c r="E4" s="18"/>
      <c r="F4" s="20">
        <v>6119.4</v>
      </c>
      <c r="G4" s="19" t="s">
        <v>159</v>
      </c>
      <c r="H4" s="19" t="s">
        <v>160</v>
      </c>
    </row>
    <row r="5" spans="1:15">
      <c r="A5" s="31"/>
      <c r="B5" s="31"/>
      <c r="C5" s="31"/>
      <c r="D5" s="31"/>
      <c r="E5" s="31"/>
      <c r="F5" s="31"/>
    </row>
    <row r="6" spans="1:15">
      <c r="A6" s="1" t="str">
        <f>MSRP_spreadsheet!A6</f>
        <v>Factory options utilized on competition sled</v>
      </c>
      <c r="B6" s="31"/>
      <c r="C6" s="31"/>
      <c r="D6" s="31"/>
      <c r="E6" s="31"/>
      <c r="F6" s="31"/>
    </row>
    <row r="7" spans="1:15">
      <c r="A7" s="2" t="str">
        <f>MSRP_spreadsheet!A7</f>
        <v>tow hitch/rack</v>
      </c>
      <c r="B7" s="2"/>
      <c r="C7" s="2"/>
      <c r="D7" s="2"/>
      <c r="E7" s="2"/>
      <c r="F7" s="2"/>
    </row>
    <row r="8" spans="1:15">
      <c r="A8" s="2" t="str">
        <f>MSRP_spreadsheet!A8</f>
        <v>12 VDC outlet</v>
      </c>
      <c r="B8" s="2"/>
      <c r="C8" s="2"/>
      <c r="D8" s="2"/>
      <c r="E8" s="2"/>
      <c r="F8" s="2"/>
    </row>
    <row r="9" spans="1:15">
      <c r="A9" s="2" t="str">
        <f>MSRP_spreadsheet!A9</f>
        <v>handle bar hooks</v>
      </c>
      <c r="B9" s="2"/>
      <c r="C9" s="2"/>
      <c r="D9" s="2"/>
      <c r="E9" s="2"/>
      <c r="F9" s="2"/>
    </row>
    <row r="10" spans="1:15">
      <c r="A10" s="2" t="str">
        <f>MSRP_spreadsheet!A10</f>
        <v>mirrors</v>
      </c>
      <c r="B10" s="2"/>
      <c r="C10" s="2"/>
      <c r="D10" s="2"/>
      <c r="E10" s="2"/>
      <c r="F10" s="2"/>
    </row>
    <row r="11" spans="1:15">
      <c r="A11" s="2" t="str">
        <f>MSRP_spreadsheet!A11</f>
        <v>tachometer</v>
      </c>
      <c r="B11" s="2"/>
      <c r="C11" s="2"/>
      <c r="D11" s="2"/>
      <c r="E11" s="2"/>
      <c r="F11" s="2"/>
    </row>
    <row r="12" spans="1:15">
      <c r="A12" s="2" t="str">
        <f>MSRP_spreadsheet!A12</f>
        <v>electric start</v>
      </c>
      <c r="B12" s="2"/>
      <c r="C12" s="2"/>
      <c r="D12" s="2"/>
      <c r="E12" s="2"/>
      <c r="F12" s="2"/>
    </row>
    <row r="13" spans="1:15">
      <c r="A13" s="2" t="str">
        <f>MSRP_spreadsheet!A13</f>
        <v>reverse</v>
      </c>
      <c r="B13" s="2"/>
      <c r="C13" s="2"/>
      <c r="D13" s="2"/>
      <c r="E13" s="2"/>
      <c r="F13" s="2"/>
    </row>
    <row r="14" spans="1:15">
      <c r="A14" s="2" t="str">
        <f>MSRP_spreadsheet!A14</f>
        <v>shocks</v>
      </c>
      <c r="B14" s="2"/>
      <c r="C14" s="2"/>
      <c r="D14" s="2"/>
      <c r="E14" s="2"/>
      <c r="F14" s="2"/>
    </row>
    <row r="15" spans="1:15">
      <c r="A15" s="2" t="str">
        <f>MSRP_spreadsheet!A15</f>
        <v>other</v>
      </c>
      <c r="B15" s="2"/>
      <c r="C15" s="2"/>
      <c r="D15" s="2"/>
      <c r="E15" s="2"/>
      <c r="F15" s="2"/>
    </row>
    <row r="16" spans="1:15">
      <c r="A16" s="31"/>
      <c r="B16" s="31"/>
      <c r="C16" s="31"/>
      <c r="D16" s="31"/>
      <c r="E16" s="31"/>
      <c r="F16" s="31"/>
    </row>
    <row r="17" spans="1:8">
      <c r="A17" s="1" t="str">
        <f>MSRP_spreadsheet!A17</f>
        <v>Engine/Motor</v>
      </c>
      <c r="B17" s="31"/>
      <c r="C17" s="31"/>
      <c r="D17" s="31"/>
      <c r="E17" s="31"/>
      <c r="F17" s="31"/>
    </row>
    <row r="18" spans="1:8">
      <c r="A18" s="18" t="str">
        <f>MSRP_spreadsheet!A18</f>
        <v>spark-ignition/compression-ignition</v>
      </c>
      <c r="B18" s="43"/>
      <c r="C18" s="18" t="s">
        <v>161</v>
      </c>
      <c r="D18" s="18"/>
      <c r="E18" s="18"/>
      <c r="F18" s="79">
        <f>2250*1.5</f>
        <v>3375</v>
      </c>
      <c r="G18" s="44" t="s">
        <v>24</v>
      </c>
      <c r="H18" s="44" t="s">
        <v>162</v>
      </c>
    </row>
    <row r="19" spans="1:8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8">
      <c r="A20" s="2" t="str">
        <f>MSRP_spreadsheet!A20</f>
        <v>head</v>
      </c>
      <c r="B20" s="2"/>
      <c r="C20" s="2"/>
      <c r="D20" s="2"/>
      <c r="E20" s="2"/>
      <c r="F20" s="2"/>
    </row>
    <row r="21" spans="1:8">
      <c r="A21" s="2" t="str">
        <f>MSRP_spreadsheet!A21</f>
        <v>cylinder</v>
      </c>
      <c r="B21" s="2"/>
      <c r="C21" s="2"/>
      <c r="D21" s="2"/>
      <c r="E21" s="2"/>
      <c r="F21" s="2"/>
    </row>
    <row r="22" spans="1:8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8">
      <c r="A23" s="2" t="str">
        <f>MSRP_spreadsheet!A23</f>
        <v>electric motor</v>
      </c>
      <c r="B23" s="2"/>
      <c r="C23" s="2"/>
      <c r="D23" s="2"/>
      <c r="E23" s="2"/>
      <c r="F23" s="2"/>
    </row>
    <row r="24" spans="1:8">
      <c r="A24" s="64" t="str">
        <f>MSRP_spreadsheet!A24</f>
        <v>auxiliary energy sources</v>
      </c>
      <c r="B24" s="64"/>
      <c r="C24" s="64"/>
      <c r="D24" s="64"/>
      <c r="E24" s="64"/>
      <c r="F24" s="64"/>
    </row>
    <row r="25" spans="1:8">
      <c r="A25" s="45" t="str">
        <f>MSRP_spreadsheet!A25</f>
        <v>fabrication</v>
      </c>
      <c r="B25" s="2"/>
      <c r="C25" s="2"/>
      <c r="D25" s="2"/>
      <c r="E25" s="2"/>
      <c r="F25" s="2"/>
    </row>
    <row r="26" spans="1:8">
      <c r="A26" s="4" t="str">
        <f>MSRP_spreadsheet!A26</f>
        <v>other</v>
      </c>
      <c r="B26" s="4"/>
      <c r="C26" s="4"/>
      <c r="D26" s="4"/>
      <c r="E26" s="4"/>
      <c r="F26" s="4"/>
    </row>
    <row r="27" spans="1:8">
      <c r="A27" s="31"/>
      <c r="B27" s="31"/>
      <c r="C27" s="31"/>
      <c r="D27" s="31"/>
      <c r="E27" s="31"/>
      <c r="F27" s="31"/>
    </row>
    <row r="28" spans="1:8">
      <c r="A28" s="1" t="str">
        <f>MSRP_spreadsheet!A28</f>
        <v>Air Management/Intake System</v>
      </c>
      <c r="B28" s="31"/>
      <c r="C28" s="31"/>
      <c r="D28" s="31"/>
      <c r="E28" s="31"/>
      <c r="F28" s="31"/>
    </row>
    <row r="29" spans="1:8">
      <c r="A29" s="18" t="str">
        <f>MSRP_spreadsheet!A29</f>
        <v>turbocharger</v>
      </c>
      <c r="B29" s="18"/>
      <c r="C29" s="18" t="s">
        <v>163</v>
      </c>
      <c r="D29" s="18"/>
      <c r="E29" s="18"/>
      <c r="F29" s="79">
        <v>1481.34</v>
      </c>
      <c r="G29" s="19" t="s">
        <v>34</v>
      </c>
      <c r="H29" s="19" t="s">
        <v>164</v>
      </c>
    </row>
    <row r="30" spans="1:8">
      <c r="A30" s="2" t="str">
        <f>MSRP_spreadsheet!A30</f>
        <v>supercharger</v>
      </c>
      <c r="B30" s="2"/>
      <c r="C30" s="2"/>
      <c r="D30" s="2"/>
      <c r="E30" s="2"/>
      <c r="F30" s="2"/>
    </row>
    <row r="31" spans="1:8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8" s="37" customFormat="1">
      <c r="A32" s="18" t="str">
        <f>MSRP_spreadsheet!A32</f>
        <v>air box/air filter</v>
      </c>
      <c r="B32" s="18"/>
      <c r="C32" s="18"/>
      <c r="D32" s="20">
        <v>3.1</v>
      </c>
      <c r="E32" s="18"/>
      <c r="F32" s="20">
        <v>3.1</v>
      </c>
      <c r="G32" s="19" t="s">
        <v>38</v>
      </c>
      <c r="H32" s="44" t="s">
        <v>165</v>
      </c>
    </row>
    <row r="33" spans="1:8">
      <c r="A33" s="2" t="str">
        <f>MSRP_spreadsheet!A33</f>
        <v>intercooler</v>
      </c>
      <c r="B33" s="2"/>
      <c r="C33" s="2"/>
      <c r="D33" s="2"/>
      <c r="E33" s="2"/>
      <c r="F33" s="2"/>
    </row>
    <row r="34" spans="1:8">
      <c r="A34" s="2" t="str">
        <f>MSRP_spreadsheet!A34</f>
        <v>reed valve</v>
      </c>
      <c r="B34" s="2"/>
      <c r="C34" s="2"/>
      <c r="D34" s="2"/>
      <c r="E34" s="2"/>
      <c r="F34" s="2"/>
    </row>
    <row r="35" spans="1:8">
      <c r="A35" s="2" t="str">
        <f>MSRP_spreadsheet!A35</f>
        <v>rotary valve</v>
      </c>
      <c r="B35" s="2"/>
      <c r="C35" s="2"/>
      <c r="D35" s="2"/>
      <c r="E35" s="2"/>
      <c r="F35" s="2"/>
    </row>
    <row r="36" spans="1:8">
      <c r="A36" s="2" t="str">
        <f>MSRP_spreadsheet!A36</f>
        <v>boost bottle</v>
      </c>
      <c r="B36" s="2"/>
      <c r="C36" s="2"/>
      <c r="D36" s="2"/>
      <c r="E36" s="2"/>
      <c r="F36" s="2"/>
    </row>
    <row r="37" spans="1:8">
      <c r="A37" s="2" t="str">
        <f>MSRP_spreadsheet!A37</f>
        <v>fabrication</v>
      </c>
      <c r="B37" s="2"/>
      <c r="C37" s="2"/>
      <c r="D37" s="2"/>
      <c r="E37" s="2"/>
      <c r="F37" s="2"/>
    </row>
    <row r="38" spans="1:8">
      <c r="A38" s="2" t="str">
        <f>MSRP_spreadsheet!A38</f>
        <v>other</v>
      </c>
      <c r="B38" s="2"/>
      <c r="C38" s="2"/>
      <c r="D38" s="2"/>
      <c r="E38" s="2"/>
      <c r="F38" s="2"/>
    </row>
    <row r="39" spans="1:8">
      <c r="A39" s="31"/>
      <c r="B39" s="31"/>
      <c r="C39" s="31"/>
      <c r="D39" s="31"/>
      <c r="E39" s="31"/>
      <c r="F39" s="31"/>
    </row>
    <row r="40" spans="1:8">
      <c r="A40" s="1" t="str">
        <f>MSRP_spreadsheet!A40</f>
        <v>Fuel Management</v>
      </c>
      <c r="B40" s="31"/>
      <c r="C40" s="31"/>
      <c r="D40" s="31"/>
      <c r="E40" s="31"/>
      <c r="F40" s="31"/>
    </row>
    <row r="41" spans="1:8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8">
      <c r="A42" s="2" t="str">
        <f>MSRP_spreadsheet!A42</f>
        <v>throttle body</v>
      </c>
      <c r="B42" s="2"/>
      <c r="C42" s="2"/>
      <c r="D42" s="2"/>
      <c r="E42" s="2"/>
      <c r="F42" s="2"/>
    </row>
    <row r="43" spans="1:8">
      <c r="A43" s="2" t="str">
        <f>MSRP_spreadsheet!A43</f>
        <v>carburetor</v>
      </c>
      <c r="B43" s="2"/>
      <c r="C43" s="2"/>
      <c r="D43" s="2"/>
      <c r="E43" s="2"/>
      <c r="F43" s="2"/>
    </row>
    <row r="44" spans="1:8">
      <c r="A44" s="45" t="str">
        <f>MSRP_spreadsheet!A44</f>
        <v>fuel pump</v>
      </c>
      <c r="B44" s="45"/>
      <c r="C44" s="45"/>
      <c r="D44" s="45"/>
      <c r="E44" s="45"/>
      <c r="F44" s="45"/>
      <c r="G44" s="37"/>
      <c r="H44" s="37"/>
    </row>
    <row r="45" spans="1:8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8">
      <c r="A46" s="45" t="str">
        <f>MSRP_spreadsheet!A46</f>
        <v>fuel filter</v>
      </c>
      <c r="B46" s="45"/>
      <c r="C46" s="45"/>
      <c r="D46" s="67"/>
      <c r="E46" s="45"/>
      <c r="F46" s="67"/>
      <c r="G46" s="63"/>
      <c r="H46" s="63"/>
    </row>
    <row r="47" spans="1:8">
      <c r="A47" s="45" t="str">
        <f>MSRP_spreadsheet!A47</f>
        <v>fuel line</v>
      </c>
      <c r="B47" s="45"/>
      <c r="C47" s="45"/>
      <c r="D47" s="45"/>
      <c r="E47" s="45"/>
      <c r="F47" s="45"/>
      <c r="G47" s="37"/>
      <c r="H47" s="37"/>
    </row>
    <row r="48" spans="1:8">
      <c r="A48" s="2" t="str">
        <f>MSRP_spreadsheet!A48</f>
        <v>fabrication</v>
      </c>
      <c r="B48" s="2"/>
      <c r="C48" s="2"/>
      <c r="D48" s="2"/>
      <c r="E48" s="2"/>
      <c r="F48" s="2"/>
    </row>
    <row r="49" spans="1:8">
      <c r="A49" s="2" t="str">
        <f>MSRP_spreadsheet!A49</f>
        <v>other</v>
      </c>
      <c r="B49" s="2"/>
      <c r="C49" s="2"/>
      <c r="D49" s="2"/>
      <c r="E49" s="2"/>
      <c r="F49" s="2"/>
    </row>
    <row r="50" spans="1:8">
      <c r="A50" s="31"/>
      <c r="B50" s="31"/>
      <c r="C50" s="31"/>
      <c r="D50" s="31"/>
      <c r="E50" s="31"/>
      <c r="F50" s="31"/>
    </row>
    <row r="51" spans="1:8">
      <c r="A51" s="1" t="str">
        <f>MSRP_spreadsheet!A51</f>
        <v>Exhaust System</v>
      </c>
      <c r="B51" s="31"/>
      <c r="C51" s="31"/>
      <c r="D51" s="31"/>
      <c r="E51" s="31"/>
      <c r="F51" s="31"/>
    </row>
    <row r="52" spans="1:8" s="37" customFormat="1">
      <c r="A52" s="45" t="str">
        <f>MSRP_spreadsheet!A52</f>
        <v>muffler</v>
      </c>
      <c r="B52" s="45"/>
      <c r="C52" s="45"/>
      <c r="D52" s="45"/>
      <c r="E52" s="45"/>
      <c r="F52" s="45"/>
    </row>
    <row r="53" spans="1:8" s="37" customFormat="1">
      <c r="A53" s="18" t="str">
        <f>MSRP_spreadsheet!A53</f>
        <v>pipes/tubes</v>
      </c>
      <c r="B53" s="18"/>
      <c r="C53" s="18"/>
      <c r="D53" s="72" t="s">
        <v>166</v>
      </c>
      <c r="E53" s="18"/>
      <c r="F53" s="20">
        <v>12.59</v>
      </c>
      <c r="G53" s="44" t="s">
        <v>167</v>
      </c>
      <c r="H53" s="44" t="s">
        <v>168</v>
      </c>
    </row>
    <row r="54" spans="1:8">
      <c r="A54" s="2" t="str">
        <f>MSRP_spreadsheet!A54</f>
        <v>3-way exhaust catalyst</v>
      </c>
      <c r="B54" s="2"/>
      <c r="C54" s="2"/>
      <c r="D54" s="2"/>
      <c r="E54" s="2"/>
      <c r="F54" s="2"/>
    </row>
    <row r="55" spans="1:8">
      <c r="A55" s="18" t="str">
        <f>MSRP_spreadsheet!A55</f>
        <v>diesel particulate filter</v>
      </c>
      <c r="B55" s="18" t="s">
        <v>169</v>
      </c>
      <c r="C55" s="18"/>
      <c r="D55" s="18"/>
      <c r="E55" s="18"/>
      <c r="F55" s="74">
        <v>1125</v>
      </c>
      <c r="G55" s="19" t="s">
        <v>170</v>
      </c>
      <c r="H55" s="19" t="s">
        <v>171</v>
      </c>
    </row>
    <row r="56" spans="1:8" s="37" customFormat="1">
      <c r="A56" s="18" t="str">
        <f>MSRP_spreadsheet!A56</f>
        <v>oxidation catalyst</v>
      </c>
      <c r="B56" s="18" t="s">
        <v>172</v>
      </c>
      <c r="C56" s="18"/>
      <c r="D56" s="74"/>
      <c r="E56" s="19"/>
      <c r="F56" s="74">
        <v>150</v>
      </c>
      <c r="G56" s="19" t="s">
        <v>170</v>
      </c>
      <c r="H56" s="44" t="s">
        <v>173</v>
      </c>
    </row>
    <row r="57" spans="1:8">
      <c r="A57" s="2" t="str">
        <f>MSRP_spreadsheet!A57</f>
        <v>secondary air pump</v>
      </c>
      <c r="B57" s="2"/>
      <c r="C57" s="2"/>
      <c r="D57" s="2"/>
      <c r="E57" s="2"/>
      <c r="F57" s="2"/>
    </row>
    <row r="58" spans="1:8">
      <c r="A58" s="2" t="str">
        <f>MSRP_spreadsheet!A58</f>
        <v>air pump plumbing</v>
      </c>
      <c r="B58" s="2"/>
      <c r="C58" s="2"/>
      <c r="D58" s="2"/>
      <c r="E58" s="2"/>
      <c r="F58" s="2"/>
    </row>
    <row r="59" spans="1:8">
      <c r="A59" s="2" t="str">
        <f>MSRP_spreadsheet!A59</f>
        <v>heat management</v>
      </c>
      <c r="B59" s="2"/>
      <c r="C59" s="2"/>
      <c r="D59" s="2"/>
      <c r="E59" s="2"/>
      <c r="F59" s="2"/>
    </row>
    <row r="60" spans="1:8" s="37" customFormat="1">
      <c r="A60" s="45" t="str">
        <f>MSRP_spreadsheet!A60</f>
        <v>fabrication</v>
      </c>
      <c r="B60" s="45"/>
      <c r="C60" s="45"/>
      <c r="D60" s="45"/>
      <c r="E60" s="45"/>
      <c r="F60" s="45"/>
      <c r="G60" s="63"/>
      <c r="H60" s="63"/>
    </row>
    <row r="61" spans="1:8">
      <c r="A61" s="2" t="str">
        <f>MSRP_spreadsheet!A61</f>
        <v>other</v>
      </c>
      <c r="B61" s="2"/>
      <c r="C61" s="2"/>
      <c r="D61" s="2"/>
      <c r="E61" s="2"/>
      <c r="F61" s="2"/>
    </row>
    <row r="62" spans="1:8">
      <c r="A62" s="31"/>
      <c r="B62" s="31"/>
      <c r="C62" s="31"/>
      <c r="D62" s="31"/>
      <c r="E62" s="31"/>
      <c r="F62" s="31"/>
    </row>
    <row r="63" spans="1:8">
      <c r="A63" s="1" t="str">
        <f>MSRP_spreadsheet!A63</f>
        <v>Front Suspension</v>
      </c>
      <c r="B63" s="31"/>
      <c r="C63" s="31"/>
      <c r="D63" s="31"/>
      <c r="E63" s="31"/>
      <c r="F63" s="31"/>
    </row>
    <row r="64" spans="1:8">
      <c r="A64" s="18" t="str">
        <f>MSRP_spreadsheet!A64</f>
        <v>skis</v>
      </c>
      <c r="B64" s="18"/>
      <c r="C64" s="18"/>
      <c r="D64" s="18"/>
      <c r="E64" s="18"/>
      <c r="F64" s="18"/>
      <c r="G64" s="44" t="s">
        <v>174</v>
      </c>
      <c r="H64" s="44" t="s">
        <v>175</v>
      </c>
    </row>
    <row r="65" spans="1:8">
      <c r="A65" s="2" t="str">
        <f>MSRP_spreadsheet!A65</f>
        <v>shocks</v>
      </c>
      <c r="B65" s="2"/>
      <c r="C65" s="2"/>
      <c r="D65" s="2"/>
      <c r="E65" s="2"/>
      <c r="F65" s="2"/>
    </row>
    <row r="66" spans="1:8">
      <c r="A66" s="2" t="str">
        <f>MSRP_spreadsheet!A66</f>
        <v>springs</v>
      </c>
      <c r="B66" s="2"/>
      <c r="C66" s="2"/>
      <c r="D66" s="2"/>
      <c r="E66" s="2"/>
      <c r="F66" s="2"/>
    </row>
    <row r="67" spans="1:8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>
      <c r="A68" s="18" t="str">
        <f>MSRP_spreadsheet!A68</f>
        <v>steering components</v>
      </c>
      <c r="B68" s="18"/>
      <c r="C68" s="18"/>
      <c r="D68" s="20"/>
      <c r="E68" s="18"/>
      <c r="F68" s="20"/>
      <c r="G68" s="44" t="s">
        <v>176</v>
      </c>
      <c r="H68" s="19" t="s">
        <v>175</v>
      </c>
    </row>
    <row r="69" spans="1:8" s="37" customFormat="1">
      <c r="A69" s="45" t="str">
        <f>MSRP_spreadsheet!A69</f>
        <v>fabrication</v>
      </c>
      <c r="B69" s="45"/>
      <c r="C69" s="45"/>
      <c r="D69" s="45"/>
      <c r="E69" s="45"/>
      <c r="F69" s="67"/>
      <c r="H69" s="63"/>
    </row>
    <row r="70" spans="1:8">
      <c r="A70" s="2" t="str">
        <f>MSRP_spreadsheet!A70</f>
        <v>other</v>
      </c>
      <c r="B70" s="2"/>
      <c r="C70" s="2"/>
      <c r="D70" s="2"/>
      <c r="E70" s="2"/>
      <c r="F70" s="2"/>
    </row>
    <row r="71" spans="1:8">
      <c r="A71" s="31"/>
      <c r="B71" s="31"/>
      <c r="C71" s="31"/>
      <c r="D71" s="31"/>
      <c r="E71" s="31"/>
      <c r="F71" s="31"/>
    </row>
    <row r="72" spans="1:8">
      <c r="A72" s="1" t="str">
        <f>MSRP_spreadsheet!A72</f>
        <v>Rear Suspension</v>
      </c>
      <c r="B72" s="31"/>
      <c r="C72" s="31"/>
      <c r="D72" s="31"/>
      <c r="E72" s="31"/>
      <c r="F72" s="31"/>
    </row>
    <row r="73" spans="1:8">
      <c r="A73" s="18" t="str">
        <f>MSRP_spreadsheet!A73</f>
        <v>wheels</v>
      </c>
      <c r="B73" s="18"/>
      <c r="C73" s="18"/>
      <c r="D73" s="18"/>
      <c r="E73" s="18" t="s">
        <v>177</v>
      </c>
      <c r="F73" s="20">
        <v>99.64</v>
      </c>
      <c r="G73" s="19" t="s">
        <v>178</v>
      </c>
      <c r="H73" s="19" t="s">
        <v>179</v>
      </c>
    </row>
    <row r="74" spans="1:8">
      <c r="A74" s="2" t="str">
        <f>MSRP_spreadsheet!A74</f>
        <v>shocks</v>
      </c>
      <c r="B74" s="2"/>
      <c r="C74" s="2"/>
      <c r="D74" s="2"/>
      <c r="E74" s="2"/>
      <c r="F74" s="2"/>
    </row>
    <row r="75" spans="1:8">
      <c r="A75" s="2" t="str">
        <f>MSRP_spreadsheet!A75</f>
        <v>springs</v>
      </c>
      <c r="B75" s="2"/>
      <c r="C75" s="2"/>
      <c r="D75" s="2"/>
      <c r="E75" s="2"/>
      <c r="F75" s="2"/>
    </row>
    <row r="76" spans="1:8" s="37" customFormat="1">
      <c r="A76" s="18" t="str">
        <f>MSRP_spreadsheet!A76</f>
        <v>hyfax/sliders</v>
      </c>
      <c r="B76" s="18" t="s">
        <v>180</v>
      </c>
      <c r="C76" s="18"/>
      <c r="D76" s="18"/>
      <c r="E76" s="73" t="s">
        <v>181</v>
      </c>
      <c r="F76" s="20">
        <v>30.45</v>
      </c>
      <c r="G76" s="44" t="s">
        <v>182</v>
      </c>
      <c r="H76" s="44" t="s">
        <v>179</v>
      </c>
    </row>
    <row r="77" spans="1:8">
      <c r="A77" s="2" t="str">
        <f>MSRP_spreadsheet!A77</f>
        <v>mount points</v>
      </c>
      <c r="B77" s="2"/>
      <c r="C77" s="2"/>
      <c r="D77" s="2"/>
      <c r="E77" s="2"/>
      <c r="F77" s="2"/>
    </row>
    <row r="78" spans="1:8">
      <c r="A78" s="45" t="str">
        <f>MSRP_spreadsheet!A78</f>
        <v>fabrication</v>
      </c>
      <c r="B78" s="45"/>
      <c r="C78" s="45"/>
      <c r="D78" s="45"/>
      <c r="E78" s="45"/>
      <c r="F78" s="66"/>
      <c r="G78" s="37"/>
      <c r="H78" s="63"/>
    </row>
    <row r="79" spans="1:8">
      <c r="A79" s="2" t="str">
        <f>MSRP_spreadsheet!A79</f>
        <v>other</v>
      </c>
      <c r="B79" s="2"/>
      <c r="C79" s="2"/>
      <c r="D79" s="2"/>
      <c r="E79" s="2"/>
      <c r="F79" s="2"/>
    </row>
    <row r="80" spans="1:8">
      <c r="A80" s="31"/>
      <c r="B80" s="31"/>
      <c r="C80" s="31"/>
      <c r="D80" s="31"/>
      <c r="E80" s="31"/>
      <c r="F80" s="31"/>
    </row>
    <row r="81" spans="1:8">
      <c r="A81" s="1" t="str">
        <f>MSRP_spreadsheet!A81</f>
        <v>Drivetrain</v>
      </c>
      <c r="B81" s="31"/>
      <c r="C81" s="31"/>
      <c r="D81" s="31"/>
      <c r="E81" s="31"/>
      <c r="F81" s="31"/>
    </row>
    <row r="82" spans="1:8">
      <c r="A82" s="18" t="str">
        <f>MSRP_spreadsheet!A82</f>
        <v>track</v>
      </c>
      <c r="B82" s="43" t="s">
        <v>183</v>
      </c>
      <c r="C82" s="18"/>
      <c r="D82" s="18"/>
      <c r="E82" s="18"/>
      <c r="F82" s="74">
        <v>663</v>
      </c>
      <c r="G82" s="44" t="s">
        <v>80</v>
      </c>
      <c r="H82" s="19" t="s">
        <v>184</v>
      </c>
    </row>
    <row r="83" spans="1:8">
      <c r="A83" s="2" t="str">
        <f>MSRP_spreadsheet!A83</f>
        <v>studs</v>
      </c>
      <c r="B83" s="2"/>
      <c r="C83" s="2"/>
      <c r="D83" s="2"/>
      <c r="E83" s="2"/>
      <c r="F83" s="2"/>
    </row>
    <row r="84" spans="1:8">
      <c r="A84" s="18" t="str">
        <f>MSRP_spreadsheet!A84</f>
        <v>driveshaft/drive sprockets</v>
      </c>
      <c r="B84" s="18"/>
      <c r="C84" s="18"/>
      <c r="D84" s="18"/>
      <c r="E84" s="18"/>
      <c r="F84" s="18"/>
      <c r="G84" s="19" t="s">
        <v>185</v>
      </c>
      <c r="H84" s="19" t="s">
        <v>175</v>
      </c>
    </row>
    <row r="85" spans="1:8">
      <c r="A85" s="49" t="str">
        <f>MSRP_spreadsheet!A85</f>
        <v>jackshaft</v>
      </c>
      <c r="B85" s="49"/>
      <c r="C85" s="49"/>
      <c r="D85" s="49"/>
      <c r="E85" s="49"/>
      <c r="F85" s="50"/>
      <c r="G85" s="48" t="s">
        <v>186</v>
      </c>
      <c r="H85" s="44" t="s">
        <v>175</v>
      </c>
    </row>
    <row r="86" spans="1:8" s="37" customFormat="1">
      <c r="A86" s="18" t="str">
        <f>MSRP_spreadsheet!A86</f>
        <v>chaincase/gear box</v>
      </c>
      <c r="B86" s="19"/>
      <c r="C86" s="18" t="s">
        <v>187</v>
      </c>
      <c r="D86" s="18"/>
      <c r="E86" s="18"/>
      <c r="F86" s="20">
        <v>400.97</v>
      </c>
      <c r="G86" s="19" t="s">
        <v>188</v>
      </c>
      <c r="H86" s="19" t="s">
        <v>189</v>
      </c>
    </row>
    <row r="87" spans="1:8">
      <c r="A87" s="18" t="str">
        <f>MSRP_spreadsheet!A87</f>
        <v>drive clutch</v>
      </c>
      <c r="B87" s="18"/>
      <c r="C87" s="18"/>
      <c r="D87" s="18"/>
      <c r="E87" s="18"/>
      <c r="F87" s="68"/>
      <c r="G87" s="19" t="s">
        <v>190</v>
      </c>
      <c r="H87" s="19" t="s">
        <v>175</v>
      </c>
    </row>
    <row r="88" spans="1:8" s="37" customFormat="1">
      <c r="A88" s="45" t="str">
        <f>MSRP_spreadsheet!A88</f>
        <v>driven clutch</v>
      </c>
      <c r="B88" s="45"/>
      <c r="C88" s="45"/>
      <c r="D88" s="45"/>
      <c r="E88" s="45"/>
      <c r="F88" s="45"/>
    </row>
    <row r="89" spans="1:8" s="37" customFormat="1">
      <c r="A89" s="45" t="str">
        <f>MSRP_spreadsheet!A89</f>
        <v>drive belt</v>
      </c>
      <c r="B89" s="45"/>
      <c r="C89" s="45"/>
      <c r="D89" s="45"/>
      <c r="E89" s="45"/>
      <c r="F89" s="45"/>
    </row>
    <row r="90" spans="1:8">
      <c r="A90" s="45" t="str">
        <f>MSRP_spreadsheet!A90</f>
        <v>cvt guarding/cover</v>
      </c>
      <c r="B90" s="45"/>
      <c r="C90" s="45"/>
      <c r="D90" s="45"/>
      <c r="E90" s="45"/>
      <c r="F90" s="45"/>
      <c r="G90" s="37"/>
      <c r="H90" s="37"/>
    </row>
    <row r="91" spans="1:8">
      <c r="A91" s="18" t="str">
        <f>MSRP_spreadsheet!A91</f>
        <v>clutch adaptor</v>
      </c>
      <c r="B91" s="44" t="s">
        <v>191</v>
      </c>
      <c r="C91" s="18"/>
      <c r="D91" s="18"/>
      <c r="E91" s="18"/>
      <c r="F91" s="20">
        <v>337.5</v>
      </c>
      <c r="G91" s="19" t="s">
        <v>192</v>
      </c>
      <c r="H91" s="19" t="s">
        <v>184</v>
      </c>
    </row>
    <row r="92" spans="1:8" s="37" customFormat="1">
      <c r="A92" s="45" t="str">
        <f>MSRP_spreadsheet!A92</f>
        <v>fabrication</v>
      </c>
      <c r="B92" s="45"/>
      <c r="C92" s="45"/>
      <c r="D92" s="45"/>
      <c r="E92" s="45"/>
      <c r="F92" s="45"/>
    </row>
    <row r="93" spans="1:8">
      <c r="A93" s="18" t="str">
        <f>MSRP_spreadsheet!A93</f>
        <v>other</v>
      </c>
      <c r="B93" s="18"/>
      <c r="C93" s="18"/>
      <c r="D93" s="18">
        <v>33.86</v>
      </c>
      <c r="E93" s="18"/>
      <c r="F93" s="20">
        <v>33.86</v>
      </c>
      <c r="G93" s="44" t="s">
        <v>95</v>
      </c>
      <c r="H93" s="44" t="s">
        <v>165</v>
      </c>
    </row>
    <row r="94" spans="1:8">
      <c r="A94" s="31"/>
      <c r="B94" s="31"/>
      <c r="C94" s="31"/>
      <c r="D94" s="31"/>
      <c r="E94" s="31"/>
      <c r="F94" s="31"/>
    </row>
    <row r="95" spans="1:8">
      <c r="A95" s="1" t="str">
        <f>MSRP_spreadsheet!A95</f>
        <v>Cooling System</v>
      </c>
      <c r="B95" s="31"/>
      <c r="C95" s="31"/>
      <c r="D95" s="31"/>
      <c r="E95" s="31"/>
      <c r="F95" s="31"/>
    </row>
    <row r="96" spans="1:8">
      <c r="A96" s="2" t="str">
        <f>MSRP_spreadsheet!A96</f>
        <v>radiator</v>
      </c>
      <c r="B96" s="2"/>
      <c r="C96" s="2"/>
      <c r="D96" s="2"/>
      <c r="E96" s="2"/>
      <c r="F96" s="2"/>
    </row>
    <row r="97" spans="1:8">
      <c r="A97" s="2" t="str">
        <f>MSRP_spreadsheet!A97</f>
        <v>coolant pump</v>
      </c>
      <c r="B97" s="2"/>
      <c r="C97" s="2"/>
      <c r="D97" s="2"/>
      <c r="E97" s="2"/>
      <c r="F97" s="2"/>
    </row>
    <row r="98" spans="1:8">
      <c r="A98" s="2" t="str">
        <f>MSRP_spreadsheet!A98</f>
        <v>fan</v>
      </c>
      <c r="B98" s="2"/>
      <c r="C98" s="2"/>
      <c r="D98" s="2"/>
      <c r="E98" s="2"/>
      <c r="F98" s="2"/>
    </row>
    <row r="99" spans="1:8">
      <c r="A99" s="2" t="str">
        <f>MSRP_spreadsheet!A99</f>
        <v>heat exchanger</v>
      </c>
      <c r="B99" s="2"/>
      <c r="C99" s="2"/>
      <c r="D99" s="2"/>
      <c r="E99" s="2"/>
      <c r="F99" s="2"/>
    </row>
    <row r="100" spans="1:8">
      <c r="A100" s="2" t="str">
        <f>MSRP_spreadsheet!A100</f>
        <v>thermostat</v>
      </c>
      <c r="B100" s="2"/>
      <c r="C100" s="2"/>
      <c r="D100" s="2"/>
      <c r="E100" s="2"/>
      <c r="F100" s="2"/>
    </row>
    <row r="101" spans="1:8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>
      <c r="A102" s="2" t="str">
        <f>MSRP_spreadsheet!A102</f>
        <v>other</v>
      </c>
      <c r="B102" s="2"/>
      <c r="C102" s="2"/>
      <c r="D102" s="2"/>
      <c r="E102" s="2"/>
      <c r="F102" s="2"/>
    </row>
    <row r="103" spans="1:8">
      <c r="A103" s="31"/>
      <c r="B103" s="31"/>
      <c r="C103" s="31"/>
      <c r="D103" s="31"/>
      <c r="E103" s="31"/>
      <c r="F103" s="31"/>
    </row>
    <row r="104" spans="1:8">
      <c r="A104" s="1" t="str">
        <f>MSRP_spreadsheet!A104</f>
        <v>Noise/Vibration/Harshness</v>
      </c>
      <c r="B104" s="31"/>
      <c r="C104" s="31"/>
      <c r="D104" s="31"/>
      <c r="E104" s="31"/>
      <c r="F104" s="31"/>
    </row>
    <row r="105" spans="1:8">
      <c r="A105" s="18" t="str">
        <f>MSRP_spreadsheet!A105</f>
        <v>skirting</v>
      </c>
      <c r="B105" s="18"/>
      <c r="C105" s="18"/>
      <c r="D105" s="18"/>
      <c r="E105" s="18"/>
      <c r="F105" s="68"/>
      <c r="G105" s="19" t="s">
        <v>193</v>
      </c>
      <c r="H105" s="44" t="s">
        <v>194</v>
      </c>
    </row>
    <row r="106" spans="1:8">
      <c r="A106" s="18" t="str">
        <f>MSRP_spreadsheet!A106</f>
        <v>hood lining</v>
      </c>
      <c r="B106" s="18"/>
      <c r="C106" s="18"/>
      <c r="D106" s="18" t="s">
        <v>195</v>
      </c>
      <c r="E106" s="18"/>
      <c r="F106" s="68">
        <f>8.91*4</f>
        <v>35.64</v>
      </c>
      <c r="G106" s="19" t="s">
        <v>196</v>
      </c>
      <c r="H106" s="44" t="s">
        <v>179</v>
      </c>
    </row>
    <row r="107" spans="1:8">
      <c r="A107" s="18" t="str">
        <f>MSRP_spreadsheet!A107</f>
        <v>tunnel lining</v>
      </c>
      <c r="B107" s="18"/>
      <c r="C107" s="18"/>
      <c r="D107" s="18">
        <v>7.97</v>
      </c>
      <c r="E107" s="18"/>
      <c r="F107" s="20">
        <v>7.97</v>
      </c>
      <c r="G107" s="19" t="s">
        <v>108</v>
      </c>
      <c r="H107" s="44" t="s">
        <v>165</v>
      </c>
    </row>
    <row r="108" spans="1:8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>
      <c r="A109" s="2" t="str">
        <f>MSRP_spreadsheet!A109</f>
        <v>other</v>
      </c>
      <c r="B109" s="2"/>
      <c r="C109" s="2"/>
      <c r="D109" s="2"/>
      <c r="E109" s="2"/>
      <c r="F109" s="2"/>
    </row>
    <row r="110" spans="1:8">
      <c r="A110" s="31"/>
      <c r="B110" s="31"/>
      <c r="C110" s="31"/>
      <c r="D110" s="31"/>
      <c r="E110" s="31"/>
      <c r="F110" s="31"/>
    </row>
    <row r="111" spans="1:8">
      <c r="A111" s="1" t="str">
        <f>MSRP_spreadsheet!A111</f>
        <v>Chassis</v>
      </c>
      <c r="B111" s="31"/>
      <c r="C111" s="31"/>
      <c r="D111" s="31"/>
      <c r="E111" s="31"/>
      <c r="F111" s="31"/>
    </row>
    <row r="112" spans="1:8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8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8">
      <c r="A114" s="2" t="str">
        <f>MSRP_spreadsheet!A114</f>
        <v>seat</v>
      </c>
      <c r="B114" s="2"/>
      <c r="C114" s="2"/>
      <c r="D114" s="2"/>
      <c r="E114" s="2"/>
      <c r="F114" s="2"/>
    </row>
    <row r="115" spans="1:8">
      <c r="A115" s="2" t="str">
        <f>MSRP_spreadsheet!A115</f>
        <v>hood</v>
      </c>
      <c r="B115" s="2"/>
      <c r="C115" s="2"/>
      <c r="D115" s="2"/>
      <c r="E115" s="2"/>
      <c r="F115" s="2"/>
    </row>
    <row r="116" spans="1:8">
      <c r="A116" s="2" t="str">
        <f>MSRP_spreadsheet!A116</f>
        <v>windshield</v>
      </c>
      <c r="B116" s="2"/>
      <c r="C116" s="2"/>
      <c r="D116" s="2"/>
      <c r="E116" s="2"/>
      <c r="F116" s="2"/>
    </row>
    <row r="117" spans="1:8" s="37" customFormat="1">
      <c r="A117" s="45" t="str">
        <f>MSRP_spreadsheet!A117</f>
        <v>motor mount</v>
      </c>
      <c r="B117" s="45"/>
      <c r="C117" s="45"/>
      <c r="D117" s="45"/>
      <c r="E117" s="45"/>
      <c r="F117" s="66"/>
      <c r="H117" s="63"/>
    </row>
    <row r="118" spans="1:8">
      <c r="A118" s="2" t="str">
        <f>MSRP_spreadsheet!A118</f>
        <v>fuel tank</v>
      </c>
      <c r="B118" s="2"/>
      <c r="C118" s="2"/>
      <c r="D118" s="2"/>
      <c r="E118" s="2"/>
      <c r="F118" s="2"/>
    </row>
    <row r="119" spans="1:8">
      <c r="A119" s="45" t="str">
        <f>MSRP_spreadsheet!A119</f>
        <v>battery box</v>
      </c>
      <c r="B119" s="45"/>
      <c r="C119" s="45"/>
      <c r="D119" s="45"/>
      <c r="E119" s="45"/>
      <c r="F119" s="67"/>
      <c r="G119" s="37"/>
      <c r="H119" s="63"/>
    </row>
    <row r="120" spans="1:8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8">
      <c r="A121" s="2" t="str">
        <f>MSRP_spreadsheet!A121</f>
        <v>hand guards</v>
      </c>
      <c r="B121" s="2"/>
      <c r="C121" s="2"/>
      <c r="D121" s="2"/>
      <c r="E121" s="2"/>
      <c r="F121" s="2"/>
    </row>
    <row r="122" spans="1:8">
      <c r="A122" s="2" t="str">
        <f>MSRP_spreadsheet!A122</f>
        <v>throttle</v>
      </c>
      <c r="B122" s="2"/>
      <c r="C122" s="2"/>
      <c r="D122" s="2"/>
      <c r="E122" s="2"/>
      <c r="F122" s="2"/>
    </row>
    <row r="123" spans="1:8">
      <c r="A123" s="18" t="str">
        <f>MSRP_spreadsheet!A123</f>
        <v>brake system</v>
      </c>
      <c r="B123" s="18"/>
      <c r="C123" s="18"/>
      <c r="D123" s="18"/>
      <c r="E123" s="18" t="s">
        <v>197</v>
      </c>
      <c r="F123" s="68">
        <f>(749*1.5)-370.8</f>
        <v>752.7</v>
      </c>
      <c r="G123" s="19" t="s">
        <v>198</v>
      </c>
      <c r="H123" s="44" t="s">
        <v>199</v>
      </c>
    </row>
    <row r="124" spans="1:8">
      <c r="A124" s="2" t="str">
        <f>MSRP_spreadsheet!A124</f>
        <v>heated grips</v>
      </c>
      <c r="B124" s="2"/>
      <c r="C124" s="2"/>
      <c r="D124" s="2"/>
      <c r="E124" s="2"/>
      <c r="F124" s="2"/>
    </row>
    <row r="125" spans="1:8" s="37" customFormat="1">
      <c r="A125" s="45" t="str">
        <f>MSRP_spreadsheet!A125</f>
        <v>fabrication</v>
      </c>
      <c r="B125" s="45"/>
      <c r="C125" s="45"/>
      <c r="D125" s="45"/>
      <c r="E125" s="45"/>
      <c r="F125" s="45"/>
    </row>
    <row r="126" spans="1:8">
      <c r="A126" s="2" t="str">
        <f>MSRP_spreadsheet!A126</f>
        <v>other</v>
      </c>
      <c r="B126" s="2"/>
      <c r="C126" s="2"/>
      <c r="D126" s="2"/>
      <c r="E126" s="2"/>
      <c r="F126" s="2"/>
    </row>
    <row r="127" spans="1:8">
      <c r="A127" s="31"/>
      <c r="B127" s="31"/>
      <c r="C127" s="31"/>
      <c r="D127" s="31"/>
      <c r="E127" s="31"/>
      <c r="F127" s="31"/>
    </row>
    <row r="128" spans="1:8">
      <c r="A128" s="1" t="str">
        <f>MSRP_spreadsheet!A128</f>
        <v>Electrical</v>
      </c>
      <c r="B128" s="31"/>
      <c r="C128" s="31"/>
      <c r="D128" s="31"/>
      <c r="E128" s="31"/>
      <c r="F128" s="31"/>
    </row>
    <row r="129" spans="1:8">
      <c r="A129" s="18" t="str">
        <f>MSRP_spreadsheet!A129</f>
        <v>battery(s)</v>
      </c>
      <c r="B129" s="18"/>
      <c r="C129" s="18"/>
      <c r="D129" s="18"/>
      <c r="E129" s="87" t="s">
        <v>200</v>
      </c>
      <c r="F129" s="20">
        <v>450.54</v>
      </c>
      <c r="G129" s="19" t="s">
        <v>127</v>
      </c>
      <c r="H129" s="44" t="s">
        <v>179</v>
      </c>
    </row>
    <row r="130" spans="1:8">
      <c r="A130" s="2" t="str">
        <f>MSRP_spreadsheet!A130</f>
        <v>switches</v>
      </c>
      <c r="B130" s="2"/>
      <c r="C130" s="2"/>
      <c r="D130" s="2"/>
      <c r="E130" s="2"/>
      <c r="F130" s="2"/>
    </row>
    <row r="131" spans="1:8">
      <c r="A131" s="2" t="str">
        <f>MSRP_spreadsheet!A131</f>
        <v>connectors</v>
      </c>
      <c r="B131" s="2"/>
      <c r="C131" s="2"/>
      <c r="D131" s="2"/>
      <c r="E131" s="2"/>
      <c r="F131" s="2"/>
    </row>
    <row r="132" spans="1:8" s="37" customFormat="1">
      <c r="A132" s="45" t="str">
        <f>MSRP_spreadsheet!A132</f>
        <v>fuses</v>
      </c>
      <c r="B132" s="45"/>
      <c r="C132" s="45"/>
      <c r="D132" s="45"/>
      <c r="E132" s="45"/>
      <c r="F132" s="45"/>
    </row>
    <row r="133" spans="1:8" s="37" customFormat="1">
      <c r="A133" s="45" t="str">
        <f>MSRP_spreadsheet!A133</f>
        <v>wire/cable</v>
      </c>
      <c r="B133" s="45"/>
      <c r="C133" s="45"/>
      <c r="D133" s="45"/>
      <c r="E133" s="45"/>
      <c r="F133" s="45"/>
      <c r="H133" s="63"/>
    </row>
    <row r="134" spans="1:8">
      <c r="A134" s="18" t="str">
        <f>MSRP_spreadsheet!A134</f>
        <v>lighting</v>
      </c>
      <c r="B134" s="18"/>
      <c r="C134" s="18"/>
      <c r="D134" s="18"/>
      <c r="E134" s="18"/>
      <c r="F134" s="18"/>
      <c r="G134" s="88" t="s">
        <v>201</v>
      </c>
      <c r="H134" s="19" t="s">
        <v>202</v>
      </c>
    </row>
    <row r="135" spans="1:8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8">
      <c r="A136" s="2" t="str">
        <f>MSRP_spreadsheet!A136</f>
        <v>contactor</v>
      </c>
      <c r="B136" s="2"/>
      <c r="C136" s="2"/>
      <c r="D136" s="2"/>
      <c r="E136" s="2"/>
      <c r="F136" s="2"/>
    </row>
    <row r="137" spans="1:8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8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8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8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8">
      <c r="A141" s="18" t="str">
        <f>MSRP_spreadsheet!A141</f>
        <v>general sensor(s)</v>
      </c>
      <c r="B141" s="18"/>
      <c r="C141" s="18"/>
      <c r="D141" s="18"/>
      <c r="E141" s="18"/>
      <c r="F141" s="18"/>
      <c r="G141" s="19" t="s">
        <v>203</v>
      </c>
      <c r="H141" s="19" t="s">
        <v>204</v>
      </c>
    </row>
    <row r="142" spans="1:8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8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8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 s="37" customFormat="1">
      <c r="A145" s="45" t="str">
        <f>MSRP_spreadsheet!A145</f>
        <v>pulley</v>
      </c>
      <c r="B145" s="45"/>
      <c r="C145" s="45"/>
      <c r="D145" s="45"/>
      <c r="E145" s="45"/>
      <c r="F145" s="45"/>
    </row>
    <row r="146" spans="1:6" s="37" customFormat="1">
      <c r="A146" s="45" t="s">
        <v>205</v>
      </c>
      <c r="B146" s="45"/>
      <c r="C146" s="45"/>
      <c r="D146" s="45"/>
      <c r="E146" s="45"/>
      <c r="F146" s="45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B1:AX318"/>
  <sheetViews>
    <sheetView zoomScale="96" zoomScaleNormal="96" workbookViewId="0">
      <selection activeCell="L336" sqref="L336"/>
    </sheetView>
  </sheetViews>
  <sheetFormatPr defaultColWidth="8.7109375" defaultRowHeight="12.75"/>
  <cols>
    <col min="2" max="2" width="26.140625" bestFit="1" customWidth="1"/>
    <col min="9" max="9" width="11.5703125" bestFit="1" customWidth="1"/>
    <col min="10" max="10" width="26.28515625" bestFit="1" customWidth="1"/>
    <col min="12" max="12" width="15.140625" bestFit="1" customWidth="1"/>
    <col min="13" max="13" width="12.140625" bestFit="1" customWidth="1"/>
    <col min="15" max="15" width="19.28515625" bestFit="1" customWidth="1"/>
    <col min="16" max="16" width="17.85546875" bestFit="1" customWidth="1"/>
    <col min="24" max="24" width="15.28515625" bestFit="1" customWidth="1"/>
    <col min="26" max="26" width="11.28515625" bestFit="1" customWidth="1"/>
  </cols>
  <sheetData>
    <row r="1" spans="15:26" ht="12.75" customHeight="1"/>
    <row r="2" spans="15:26" ht="26.25" customHeight="1">
      <c r="O2" s="17" t="s">
        <v>206</v>
      </c>
      <c r="R2" s="37"/>
      <c r="Z2" s="37"/>
    </row>
    <row r="20" spans="9:9">
      <c r="I20" s="17" t="s">
        <v>207</v>
      </c>
    </row>
    <row r="34" spans="10:13">
      <c r="J34" s="17" t="s">
        <v>208</v>
      </c>
    </row>
    <row r="47" spans="10:13">
      <c r="M47" s="17" t="s">
        <v>209</v>
      </c>
    </row>
    <row r="51" spans="2:17">
      <c r="Q51" s="17" t="s">
        <v>18</v>
      </c>
    </row>
    <row r="64" spans="2:17">
      <c r="B64" s="37"/>
    </row>
    <row r="66" spans="2:2">
      <c r="B66" s="17" t="s">
        <v>210</v>
      </c>
    </row>
    <row r="80" spans="2:2">
      <c r="B80" s="17" t="s">
        <v>211</v>
      </c>
    </row>
    <row r="83" spans="2:16">
      <c r="O83" s="63"/>
    </row>
    <row r="85" spans="2:16">
      <c r="B85" s="14" t="s">
        <v>74</v>
      </c>
    </row>
    <row r="86" spans="2:16">
      <c r="B86" s="37"/>
    </row>
    <row r="91" spans="2:16">
      <c r="P91" s="17" t="s">
        <v>212</v>
      </c>
    </row>
    <row r="93" spans="2:16">
      <c r="B93" s="37"/>
    </row>
    <row r="120" spans="12:24">
      <c r="X120" s="17" t="s">
        <v>213</v>
      </c>
    </row>
    <row r="122" spans="12:24">
      <c r="L122" s="17" t="s">
        <v>214</v>
      </c>
    </row>
    <row r="139" spans="24:30">
      <c r="X139" t="s">
        <v>215</v>
      </c>
      <c r="AA139" t="s">
        <v>216</v>
      </c>
      <c r="AD139" t="s">
        <v>217</v>
      </c>
    </row>
    <row r="141" spans="24:30">
      <c r="X141">
        <f>0.34*10</f>
        <v>3.4000000000000004</v>
      </c>
      <c r="AA141">
        <f>8*0.49</f>
        <v>3.92</v>
      </c>
      <c r="AD141">
        <f>12*0.86</f>
        <v>10.32</v>
      </c>
    </row>
    <row r="143" spans="24:30">
      <c r="AA143">
        <f>X141+AA141+AD141</f>
        <v>17.64</v>
      </c>
    </row>
    <row r="149" spans="2:24" ht="13.15" customHeight="1">
      <c r="B149" s="103" t="s">
        <v>108</v>
      </c>
      <c r="C149" s="103"/>
      <c r="D149" s="37"/>
    </row>
    <row r="150" spans="2:24">
      <c r="X150" s="37"/>
    </row>
    <row r="152" spans="2:24">
      <c r="B152" s="37"/>
    </row>
    <row r="153" spans="2:24">
      <c r="L153" s="17" t="s">
        <v>218</v>
      </c>
    </row>
    <row r="175" spans="13:24">
      <c r="X175" s="37"/>
    </row>
    <row r="176" spans="13:24">
      <c r="M176" s="37"/>
    </row>
    <row r="184" spans="2:50">
      <c r="B184" s="37"/>
    </row>
    <row r="189" spans="2:50" ht="15">
      <c r="X189" s="62" t="s">
        <v>219</v>
      </c>
      <c r="Y189" s="17"/>
      <c r="Z189" s="17"/>
      <c r="AA189" s="17"/>
      <c r="AB189" s="1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</row>
    <row r="216" spans="15:15">
      <c r="O216" s="17" t="s">
        <v>220</v>
      </c>
    </row>
    <row r="227" spans="16:31">
      <c r="X227" s="17" t="s">
        <v>221</v>
      </c>
      <c r="Y227" s="17">
        <f>85.03+15.26</f>
        <v>100.29</v>
      </c>
    </row>
    <row r="231" spans="16:31">
      <c r="AC231" s="17" t="s">
        <v>222</v>
      </c>
      <c r="AD231" s="17"/>
      <c r="AE231" s="17"/>
    </row>
    <row r="236" spans="16:31">
      <c r="P236" s="17" t="s">
        <v>223</v>
      </c>
    </row>
    <row r="245" spans="19:21">
      <c r="S245" s="17" t="s">
        <v>224</v>
      </c>
      <c r="T245" s="17"/>
      <c r="U245" s="17"/>
    </row>
    <row r="256" spans="19:21">
      <c r="S256" s="37"/>
      <c r="T256" s="37"/>
    </row>
    <row r="268" spans="2:2">
      <c r="B268" s="37"/>
    </row>
    <row r="269" spans="2:2">
      <c r="B269" s="37"/>
    </row>
    <row r="270" spans="2:2">
      <c r="B270" s="37"/>
    </row>
    <row r="271" spans="2:2">
      <c r="B271" s="17" t="s">
        <v>225</v>
      </c>
    </row>
    <row r="284" spans="15:15">
      <c r="O284" s="69" t="s">
        <v>226</v>
      </c>
    </row>
    <row r="314" spans="2:24">
      <c r="O314" s="69" t="s">
        <v>227</v>
      </c>
    </row>
    <row r="316" spans="2:24">
      <c r="B316" s="17" t="s">
        <v>228</v>
      </c>
    </row>
    <row r="318" spans="2:24">
      <c r="X318" s="75"/>
    </row>
  </sheetData>
  <mergeCells count="1">
    <mergeCell ref="B149:C14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Shaun</dc:creator>
  <cp:keywords/>
  <dc:description/>
  <cp:lastModifiedBy>Robert Baratono</cp:lastModifiedBy>
  <cp:revision/>
  <dcterms:created xsi:type="dcterms:W3CDTF">2007-09-19T17:02:49Z</dcterms:created>
  <dcterms:modified xsi:type="dcterms:W3CDTF">2018-03-12T19:34:27Z</dcterms:modified>
  <cp:category/>
  <cp:contentStatus/>
</cp:coreProperties>
</file>