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23040" windowHeight="9045" tabRatio="500"/>
  </bookViews>
  <sheets>
    <sheet name="MSRP_spreadsheet" sheetId="1" r:id="rId1"/>
    <sheet name="Supporting_Calculations" sheetId="2" r:id="rId2"/>
    <sheet name="Reciepts - Documentation" sheetId="3" r:id="rId3"/>
  </sheets>
  <calcPr calcId="125725" concurrentCalc="0"/>
</workbook>
</file>

<file path=xl/calcChain.xml><?xml version="1.0" encoding="utf-8"?>
<calcChain xmlns="http://schemas.openxmlformats.org/spreadsheetml/2006/main">
  <c r="D418" i="3"/>
  <c r="L418"/>
  <c r="M418"/>
  <c r="E418"/>
  <c r="F418"/>
  <c r="G424"/>
  <c r="B424"/>
  <c r="K424"/>
  <c r="H424"/>
  <c r="C424"/>
  <c r="L424"/>
  <c r="I424"/>
  <c r="D424"/>
  <c r="M424"/>
  <c r="O424"/>
  <c r="D408"/>
  <c r="A146" i="2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7"/>
  <c r="A126"/>
  <c r="A125"/>
  <c r="A124"/>
  <c r="A123"/>
  <c r="A122"/>
  <c r="A121"/>
  <c r="A120"/>
  <c r="A119"/>
  <c r="A118"/>
  <c r="A117"/>
  <c r="A116"/>
  <c r="A115"/>
  <c r="A114"/>
  <c r="A113"/>
  <c r="A112"/>
  <c r="A110"/>
  <c r="A109"/>
  <c r="A108"/>
  <c r="A107"/>
  <c r="A106"/>
  <c r="A105"/>
  <c r="A103"/>
  <c r="A102"/>
  <c r="A101"/>
  <c r="A100"/>
  <c r="A99"/>
  <c r="A98"/>
  <c r="A97"/>
  <c r="A96"/>
  <c r="A94"/>
  <c r="A93"/>
  <c r="A92"/>
  <c r="A91"/>
  <c r="A90"/>
  <c r="A89"/>
  <c r="A88"/>
  <c r="A87"/>
  <c r="A86"/>
  <c r="A85"/>
  <c r="A84"/>
  <c r="A83"/>
  <c r="A82"/>
  <c r="A80"/>
  <c r="A79"/>
  <c r="A78"/>
  <c r="A77"/>
  <c r="A76"/>
  <c r="A75"/>
  <c r="A74"/>
  <c r="A73"/>
  <c r="A71"/>
  <c r="A70"/>
  <c r="A69"/>
  <c r="A68"/>
  <c r="A67"/>
  <c r="A66"/>
  <c r="A65"/>
  <c r="A64"/>
  <c r="A61"/>
  <c r="A60"/>
  <c r="A59"/>
  <c r="A58"/>
  <c r="A57"/>
  <c r="A56"/>
  <c r="A55"/>
  <c r="A54"/>
  <c r="A53"/>
  <c r="A52"/>
  <c r="A51"/>
  <c r="A49"/>
  <c r="A48"/>
  <c r="A47"/>
  <c r="A46"/>
  <c r="A45"/>
  <c r="A44"/>
  <c r="A43"/>
  <c r="A42"/>
  <c r="A41"/>
  <c r="A40"/>
  <c r="A38"/>
  <c r="A37"/>
  <c r="A36"/>
  <c r="A35"/>
  <c r="A34"/>
  <c r="A33"/>
  <c r="A32"/>
  <c r="A31"/>
  <c r="A30"/>
  <c r="A29"/>
  <c r="A28"/>
  <c r="F27"/>
  <c r="A26"/>
  <c r="A25"/>
  <c r="A24"/>
  <c r="A23"/>
  <c r="A22"/>
  <c r="A21"/>
  <c r="A20"/>
  <c r="A19"/>
  <c r="A18"/>
  <c r="A17"/>
  <c r="A15"/>
  <c r="A14"/>
  <c r="A13"/>
  <c r="A12"/>
  <c r="A11"/>
  <c r="A10"/>
  <c r="A9"/>
  <c r="A8"/>
  <c r="A7"/>
  <c r="A6"/>
  <c r="A4"/>
  <c r="F2"/>
  <c r="E2"/>
  <c r="D2"/>
  <c r="C2"/>
  <c r="B2"/>
  <c r="B1"/>
  <c r="A1"/>
  <c r="G7" i="1"/>
  <c r="G8"/>
  <c r="G9"/>
  <c r="G10"/>
  <c r="G11"/>
  <c r="G12"/>
  <c r="G13"/>
  <c r="G14"/>
  <c r="G15"/>
  <c r="G18"/>
  <c r="G19"/>
  <c r="G20"/>
  <c r="G21"/>
  <c r="G22"/>
  <c r="G23"/>
  <c r="G24"/>
  <c r="G25"/>
  <c r="G26"/>
  <c r="G29"/>
  <c r="G30"/>
  <c r="G31"/>
  <c r="G32"/>
  <c r="G33"/>
  <c r="G34"/>
  <c r="G35"/>
  <c r="G36"/>
  <c r="G37"/>
  <c r="G38"/>
  <c r="G41"/>
  <c r="G42"/>
  <c r="G43"/>
  <c r="G44"/>
  <c r="G45"/>
  <c r="G46"/>
  <c r="G47"/>
  <c r="G48"/>
  <c r="G49"/>
  <c r="G52"/>
  <c r="G53"/>
  <c r="G54"/>
  <c r="G55"/>
  <c r="G56"/>
  <c r="G57"/>
  <c r="G58"/>
  <c r="G59"/>
  <c r="G60"/>
  <c r="G61"/>
  <c r="G62"/>
  <c r="G65"/>
  <c r="E66"/>
  <c r="F66"/>
  <c r="G66"/>
  <c r="G67"/>
  <c r="G68"/>
  <c r="G69"/>
  <c r="G70"/>
  <c r="G71"/>
  <c r="G74"/>
  <c r="F75"/>
  <c r="G75"/>
  <c r="G76"/>
  <c r="G77"/>
  <c r="G78"/>
  <c r="G79"/>
  <c r="G80"/>
  <c r="F83"/>
  <c r="G83"/>
  <c r="G84"/>
  <c r="G85"/>
  <c r="G86"/>
  <c r="G87"/>
  <c r="G88"/>
  <c r="G89"/>
  <c r="G90"/>
  <c r="G91"/>
  <c r="G92"/>
  <c r="G93"/>
  <c r="G94"/>
  <c r="G97"/>
  <c r="G98"/>
  <c r="G99"/>
  <c r="G100"/>
  <c r="G101"/>
  <c r="G102"/>
  <c r="G103"/>
  <c r="G106"/>
  <c r="G107"/>
  <c r="G109"/>
  <c r="G110"/>
  <c r="G113"/>
  <c r="G114"/>
  <c r="G115"/>
  <c r="G116"/>
  <c r="G117"/>
  <c r="G118"/>
  <c r="G119"/>
  <c r="G120"/>
  <c r="G121"/>
  <c r="G122"/>
  <c r="G123"/>
  <c r="G124"/>
  <c r="G125"/>
  <c r="G126"/>
  <c r="G127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C155"/>
  <c r="G153"/>
  <c r="F153"/>
  <c r="E153"/>
  <c r="D153"/>
  <c r="C153"/>
</calcChain>
</file>

<file path=xl/comments1.xml><?xml version="1.0" encoding="utf-8"?>
<comments xmlns="http://schemas.openxmlformats.org/spreadsheetml/2006/main">
  <authors>
    <author>Microsoft Office User</author>
  </authors>
  <commentList>
    <comment ref="K407" authorId="0">
      <text>
        <r>
          <rPr>
            <b/>
            <sz val="10"/>
            <color indexed="81"/>
            <rFont val="Calibri"/>
          </rPr>
          <t xml:space="preserve">Microsoft Office User:This needs to be updated with time, check with emitech for substrate price and BASF or Heraous for procurement cost. Procurement costs should not include price of metals
</t>
        </r>
        <r>
          <rPr>
            <sz val="10"/>
            <color indexed="81"/>
            <rFont val="Calibri"/>
          </rPr>
          <t xml:space="preserve">
</t>
        </r>
      </text>
    </comment>
    <comment ref="B420" authorId="0">
      <text>
        <r>
          <rPr>
            <b/>
            <sz val="10"/>
            <color indexed="81"/>
            <rFont val="Calibri"/>
          </rPr>
          <t>Microsoft Office User: Updated 2/17</t>
        </r>
        <r>
          <rPr>
            <sz val="10"/>
            <color indexed="81"/>
            <rFont val="Calibri"/>
          </rPr>
          <t xml:space="preserve">
</t>
        </r>
      </text>
    </comment>
    <comment ref="C420" authorId="0">
      <text>
        <r>
          <rPr>
            <b/>
            <sz val="10"/>
            <color indexed="81"/>
            <rFont val="Calibri"/>
          </rPr>
          <t>Microsoft Office User: updated 2/17</t>
        </r>
        <r>
          <rPr>
            <sz val="10"/>
            <color indexed="81"/>
            <rFont val="Calibri"/>
          </rPr>
          <t xml:space="preserve">
</t>
        </r>
      </text>
    </comment>
    <comment ref="D420" authorId="0">
      <text>
        <r>
          <rPr>
            <b/>
            <sz val="10"/>
            <color indexed="81"/>
            <rFont val="Calibri"/>
          </rPr>
          <t>Microsoft Office User: updated 2/17</t>
        </r>
        <r>
          <rPr>
            <sz val="10"/>
            <color indexed="81"/>
            <rFont val="Calibri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<sst xmlns="http://schemas.openxmlformats.org/spreadsheetml/2006/main" count="383" uniqueCount="232">
  <si>
    <t>Engine Displacement Price Calc</t>
  </si>
  <si>
    <t>5.33/cc * 74 cc</t>
  </si>
  <si>
    <t>Increased Displacement of Engine</t>
  </si>
  <si>
    <t>(Price of 900 ACE - Price of 600 ACE)/(900cc - 600cc) = price per cc engine</t>
  </si>
  <si>
    <t>(price per cc engine)*(added cc)=price of increased displacement</t>
  </si>
  <si>
    <t>Bosch MAF</t>
  </si>
  <si>
    <t>(Not replacement component; Price=actual/no mark-up)</t>
  </si>
  <si>
    <t>3-way catalyst</t>
  </si>
  <si>
    <t>(not replacement component; price=actual per unit if 5000 purchased)</t>
  </si>
  <si>
    <t>Titanium Header Wrap</t>
  </si>
  <si>
    <t>6.37 + 24.64</t>
  </si>
  <si>
    <t>$6.37 + $24.64</t>
  </si>
  <si>
    <t>EGR cooler/system piping</t>
  </si>
  <si>
    <t>EGR Temp Sensor</t>
  </si>
  <si>
    <t>other</t>
  </si>
  <si>
    <t>EGR Valve</t>
  </si>
  <si>
    <t>(469.94 * 1.5)</t>
  </si>
  <si>
    <t>($469.94 * 1.5) - $321</t>
  </si>
  <si>
    <t>Fox Float 2 Shocks (2)</t>
  </si>
  <si>
    <t>(Added aftermarket is more expensive; 50% mark-up minus stock part retail)</t>
  </si>
  <si>
    <t>(199 * 1.5)</t>
  </si>
  <si>
    <t>(199 * 1.5) - $195</t>
  </si>
  <si>
    <t>Fox Float 2 Rear Shock</t>
  </si>
  <si>
    <t>(378.99 * 1.5)</t>
  </si>
  <si>
    <t>($378.99 * 1.5) - $489</t>
  </si>
  <si>
    <t>Camoplast Ripsaw II</t>
  </si>
  <si>
    <t>(9.1/50 * 140.99) = $25.66</t>
  </si>
  <si>
    <t>LizardSkin Coating</t>
  </si>
  <si>
    <t>(not replacement component; price=actual/no mark-up)</t>
  </si>
  <si>
    <t>([square feet used / square feet in 2 gallons at a thickness of .04 inches] * price for 2 gallons)</t>
  </si>
  <si>
    <t>Ski-Doo Hand Guards</t>
  </si>
  <si>
    <t>2018 Ski-Doo MXZ Sport 600 ACE</t>
  </si>
  <si>
    <t>Link:</t>
  </si>
  <si>
    <t>https://www.ski-doo.com/build-and-price/vehicle-configuration.html?configAirPackageId=SPORT&amp;configAirPlatformId=SKI_MXZ&amp;configAirProfileName=BRP_SKI&amp;databrand=ski-doo&amp;modelYear=2018#buildId/d72faa39-d1c1-43b0-bd27-8e8183dcd1ad/step/4/action/share</t>
  </si>
  <si>
    <t>EGR Valve: $62.13</t>
  </si>
  <si>
    <t>https://www.autopartskart.com/sku/deeg10176.html?gclid=Cj0KCQiAwp_UBRD7ARIsAMie3XY6rey_NDhNY4ZxNpvtQt1BwGgjk4l0zj_FNpBodxk4VrIG6b6q03EaAnDuEALw_wcB</t>
  </si>
  <si>
    <t>Ski-Doo Deflectors: $63.74</t>
  </si>
  <si>
    <t>http://www.ecklundmotorsports.com/1211477/2018-Ski-Doo-Deflector-Extention-Kit-860200435/</t>
  </si>
  <si>
    <t xml:space="preserve"> </t>
  </si>
  <si>
    <t>Fox Float 2 Shocks (2): $469.94</t>
  </si>
  <si>
    <t>https://leadersrpmshop.com/arctic-cat-new-oem-fox-float-2-pair-front-ski-shocks-f5-f570-f-z1-turbo-jaguar/?utm_medium=googleshopping&amp;utm_source=bc&amp;gclid=Cj0KCQiAwp_UBRD7ARIsAMie3Xbk-6bPhgcxoKo5TUpMmvsogEvz7eeHMH2NAH7U3k27CuqkfVueJMEaAkuLEALw_wcB</t>
  </si>
  <si>
    <t>EGR Outer Tubing = 7" * $0.91/in = $6.37</t>
  </si>
  <si>
    <t>http://www.speedymetals.com/pc-4510-8276-3-od-x-065-wall-tube-304-stainless-steel-annealed.aspx</t>
  </si>
  <si>
    <t>EGR Inner Tubing = 16 tubes * 7" * $0.22/in. = 24.64</t>
  </si>
  <si>
    <t>http://www.speedymetals.com/pc-4465-8276-38-od-x-0028-wall-tube-304-stainless-steel-annealed.aspx</t>
  </si>
  <si>
    <t>Camoplast Rip Saw II Track: $378.99</t>
  </si>
  <si>
    <t>http://www.boatersland.com/camoplast-9158h-rip-saw-ii-15x120x1-0-track.html?gclid=Cj0KCQiAwp_UBRD7ARIsAMie3XayX_6DJDOb2ZvWUMVxQVZxrAIty_jYllDTu-fjTA38h6KauuwCijIaAlfKEALw_wcB</t>
  </si>
  <si>
    <t>Mass Air Flow Sensor: $68.63</t>
  </si>
  <si>
    <t>https://www.gmpartscenter.net/oem-parts/gm-s-sensor-12671625</t>
  </si>
  <si>
    <t>EGR Temperature Sensor: $16.95</t>
  </si>
  <si>
    <t>https://jetskiparts.com/products/skidoo-snowmobile-coolant-temp-sensor-oem-278001016-grand-touring-expedition?utm_medium=cpc&amp;utm_source=googlepla&amp;variant=18122703879&amp;gclid=Cj0KCQiAwp_UBRD7ARIsAMie3XaNOpGADfhWXi8clWkmhSkusS7cPGfOkGbYj5tuPJzjeci5c7M6de4aAiQwEALw_wcB</t>
  </si>
  <si>
    <t>*Used ski-doo/sea-doo Temperature Sensor</t>
  </si>
  <si>
    <t>Catalyst Rhodium pricing: $1830/ounce</t>
  </si>
  <si>
    <t>http://markets.businessinsider.com/commodities/rhodium</t>
  </si>
  <si>
    <t>Catalyst Palladium pricing: $1044.50/ounce</t>
  </si>
  <si>
    <t>http://markets.businessinsider.com/commodities/palladium-price</t>
  </si>
  <si>
    <t>Catalyst Palladium pricing: $1050/ounce</t>
  </si>
  <si>
    <t>http://markets.businessinsider.com/commodities/platinum-price</t>
  </si>
  <si>
    <t>Fox Float 2 front track suspension shock: $199</t>
  </si>
  <si>
    <t>https://www.ebay.com/itm/FOX-FLOAT-2-AIR-SHOCK-150PSI-13-8/273005198191?_trkparms=aid%3D222007%26algo%3DSIM.MBE%26ao%3D2%26asc%3D48420%26meid%3D754375d6a594405ebc49e9a1208aef6f%26pid%3D100005%26rk%3D3%26rkt%3D6%26sd%3D273005200982%26itm%3D273005198191&amp;_trksid=p2047675.c100005.m1851</t>
  </si>
  <si>
    <t>LizardSkin $140.99/2 gallon</t>
  </si>
  <si>
    <t>http://www.jegs.com/i/Lizard-Skin/628/2203-2/10002/-1?CAWELAID=230006180023155690&amp;CAGPSPN=pla&amp;CAAGID=55675826611&amp;CATCI=pla-324540339520&amp;CATARGETID=230006180037476123&amp;cadevice=c&amp;gclid=Cj0KCQiAwp_UBRD7ARIsAMie3XaTdaxtG7xzHxcrZ9xG1TE1o22VwpFRTCg8wJe2JL6W1lrOhgf2qfAaAlS5EALw_wcB</t>
  </si>
  <si>
    <t>9.1 sq. feet. used per snowmobile out of 50 sq. feet in 2 gallons so: 9.1/50*$140.99 = $25.66</t>
  </si>
  <si>
    <t>Titanium Header Wrap: $18.99</t>
  </si>
  <si>
    <t>http://www.jegs.com/i/DEI/186/010129/10002/-1</t>
  </si>
  <si>
    <t>Catalyst total price calculator: $414.25</t>
  </si>
  <si>
    <t>Estimated Catalyst Price (%)</t>
  </si>
  <si>
    <t>Catalyst Dimensions</t>
  </si>
  <si>
    <t>Catalyst Loading Ratio</t>
  </si>
  <si>
    <t>D(mm)</t>
  </si>
  <si>
    <t>L(mm)</t>
  </si>
  <si>
    <t>D(ft)</t>
  </si>
  <si>
    <t>L(ft)</t>
  </si>
  <si>
    <t>V(ft^3)</t>
  </si>
  <si>
    <t>parts Pt</t>
  </si>
  <si>
    <t>Parts Pd</t>
  </si>
  <si>
    <t>Parts Rh</t>
  </si>
  <si>
    <t>total</t>
  </si>
  <si>
    <t>fraction</t>
  </si>
  <si>
    <t>Pt (g)</t>
  </si>
  <si>
    <t>Pd(g)</t>
  </si>
  <si>
    <t>Rh(g)</t>
  </si>
  <si>
    <t>Pt($)</t>
  </si>
  <si>
    <t>Pd($)</t>
  </si>
  <si>
    <t>Rh($)</t>
  </si>
  <si>
    <t>metal ($)</t>
  </si>
  <si>
    <t>Component</t>
  </si>
  <si>
    <t>Description/Details</t>
  </si>
  <si>
    <t>Per Item MSRP</t>
  </si>
  <si>
    <t>Mfg. quote + 50%</t>
  </si>
  <si>
    <t>Whls. + 50%</t>
  </si>
  <si>
    <t>Retail cost of added component</t>
  </si>
  <si>
    <t>Retail of most expensive part +50% for substituted component</t>
  </si>
  <si>
    <t>Sled MSRP or Highest Value of modified components</t>
  </si>
  <si>
    <t>2018 model year base sled (reflects engine choice)</t>
  </si>
  <si>
    <t>2018 Ski-doo MXZ Sport ACE 600</t>
  </si>
  <si>
    <t>Factory options utilized on competition sled</t>
  </si>
  <si>
    <t>tow hitch/rack</t>
  </si>
  <si>
    <t>n/a</t>
  </si>
  <si>
    <t>12 VDC outlet</t>
  </si>
  <si>
    <t>handle bar hooks</t>
  </si>
  <si>
    <t>mirrors</t>
  </si>
  <si>
    <t>tachometer</t>
  </si>
  <si>
    <t>stock</t>
  </si>
  <si>
    <t>electric start</t>
  </si>
  <si>
    <t>reverse</t>
  </si>
  <si>
    <t>shocks</t>
  </si>
  <si>
    <t>Engine/Motor</t>
  </si>
  <si>
    <t>spark-ignition/compression-ignition</t>
  </si>
  <si>
    <t>internal parts coating</t>
  </si>
  <si>
    <t>head</t>
  </si>
  <si>
    <t>cylinder</t>
  </si>
  <si>
    <t>pistons/rings/connecting rods</t>
  </si>
  <si>
    <t>electric motor</t>
  </si>
  <si>
    <t>auxiliary energy sources</t>
  </si>
  <si>
    <t>fabrication</t>
  </si>
  <si>
    <t>Increased Displacement</t>
  </si>
  <si>
    <t>Air Management/Intake System</t>
  </si>
  <si>
    <t>turbocharger</t>
  </si>
  <si>
    <t>supercharger</t>
  </si>
  <si>
    <t>turbocharger/supercharger plumbing</t>
  </si>
  <si>
    <t>air box/air filter</t>
  </si>
  <si>
    <t>intercooler</t>
  </si>
  <si>
    <t>reed valve</t>
  </si>
  <si>
    <t>rotary valve</t>
  </si>
  <si>
    <t>boost bottle</t>
  </si>
  <si>
    <t>Fuel Management</t>
  </si>
  <si>
    <t>fuel injector (PFI, SDI, DI)</t>
  </si>
  <si>
    <t>throttle body</t>
  </si>
  <si>
    <t>carburetor</t>
  </si>
  <si>
    <t>fuel pump</t>
  </si>
  <si>
    <t>fuel pressure regulator</t>
  </si>
  <si>
    <t>fuel filter</t>
  </si>
  <si>
    <t>fuel line</t>
  </si>
  <si>
    <t>Exhaust System</t>
  </si>
  <si>
    <t>muffler</t>
  </si>
  <si>
    <t>stock parts</t>
  </si>
  <si>
    <t>pipes/tubes</t>
  </si>
  <si>
    <t>3-way exhaust catalyst</t>
  </si>
  <si>
    <t>Heraeus 3-way catalyst</t>
  </si>
  <si>
    <t>diesel particulate filter</t>
  </si>
  <si>
    <t>oxidation catalyst</t>
  </si>
  <si>
    <t>secondary air pump</t>
  </si>
  <si>
    <t>air pump plumbing</t>
  </si>
  <si>
    <t>heat management</t>
  </si>
  <si>
    <t>Titanium header wrap</t>
  </si>
  <si>
    <t>EGR System</t>
  </si>
  <si>
    <t>EGR Temperature sensor</t>
  </si>
  <si>
    <t>Front Suspension</t>
  </si>
  <si>
    <t>skis</t>
  </si>
  <si>
    <t>Fox Float 2 Shock (2)</t>
  </si>
  <si>
    <t>springs</t>
  </si>
  <si>
    <t>trailing arms/A-arms</t>
  </si>
  <si>
    <t>steering components</t>
  </si>
  <si>
    <t>Rear Suspension</t>
  </si>
  <si>
    <t>wheels</t>
  </si>
  <si>
    <t>hyfax/sliders</t>
  </si>
  <si>
    <t>mount points</t>
  </si>
  <si>
    <t>Drivetrain</t>
  </si>
  <si>
    <t>track</t>
  </si>
  <si>
    <t>studs</t>
  </si>
  <si>
    <t>driveshaft/drive sprockets</t>
  </si>
  <si>
    <t>jackshaft</t>
  </si>
  <si>
    <t>chaincase/gear box</t>
  </si>
  <si>
    <t>drive clutch</t>
  </si>
  <si>
    <t>driven clutch</t>
  </si>
  <si>
    <t>drive belt</t>
  </si>
  <si>
    <t>cvt guarding/cover</t>
  </si>
  <si>
    <t>clutch adaptor</t>
  </si>
  <si>
    <t>Cooling System</t>
  </si>
  <si>
    <t>radiator</t>
  </si>
  <si>
    <t>coolant pump</t>
  </si>
  <si>
    <t>fan</t>
  </si>
  <si>
    <t>heat exchanger</t>
  </si>
  <si>
    <t>thermostat</t>
  </si>
  <si>
    <t>Noise/Vibration/Harshness</t>
  </si>
  <si>
    <t>skirting</t>
  </si>
  <si>
    <t>hood lining</t>
  </si>
  <si>
    <t>tunnel lining</t>
  </si>
  <si>
    <t>fiberglass packing</t>
  </si>
  <si>
    <t>Chassis</t>
  </si>
  <si>
    <t>bulkhead modification</t>
  </si>
  <si>
    <t>tunnel modification</t>
  </si>
  <si>
    <t>seat</t>
  </si>
  <si>
    <t>hood</t>
  </si>
  <si>
    <t>windshield</t>
  </si>
  <si>
    <t>motor mount</t>
  </si>
  <si>
    <t>fuel tank</t>
  </si>
  <si>
    <t>battery box</t>
  </si>
  <si>
    <t>handlebars/hooks/risers</t>
  </si>
  <si>
    <t>hand guards</t>
  </si>
  <si>
    <t>Ski Doo Hand guards</t>
  </si>
  <si>
    <t>throttle</t>
  </si>
  <si>
    <t>brake system</t>
  </si>
  <si>
    <t>heated grips</t>
  </si>
  <si>
    <t>Electrical</t>
  </si>
  <si>
    <t>battery(s)</t>
  </si>
  <si>
    <t>switches</t>
  </si>
  <si>
    <t>connectors</t>
  </si>
  <si>
    <t>fuses</t>
  </si>
  <si>
    <t>wire/cable</t>
  </si>
  <si>
    <t>lighting</t>
  </si>
  <si>
    <t>motor charger</t>
  </si>
  <si>
    <t>contactor</t>
  </si>
  <si>
    <t>motor controller</t>
  </si>
  <si>
    <t>injector controller</t>
  </si>
  <si>
    <t>(engine calibration software)</t>
  </si>
  <si>
    <t>boost controller</t>
  </si>
  <si>
    <t>exhaust gas temperature (EGT) sensor</t>
  </si>
  <si>
    <t>general sensor(s)</t>
  </si>
  <si>
    <t>engine calibration hardware</t>
  </si>
  <si>
    <t>Research, not for production</t>
  </si>
  <si>
    <t>engine calibration software</t>
  </si>
  <si>
    <t>pulley</t>
  </si>
  <si>
    <t>belts</t>
  </si>
  <si>
    <t>Subtotals:</t>
  </si>
  <si>
    <t>Total</t>
  </si>
  <si>
    <t>Notes:</t>
  </si>
  <si>
    <t>1. Add additional rows under appropriate heading to include non-listed components/modifications</t>
  </si>
  <si>
    <r>
      <t xml:space="preserve">2. </t>
    </r>
    <r>
      <rPr>
        <b/>
        <sz val="8"/>
        <rFont val="Arial"/>
      </rPr>
      <t>Component MSRP based on Manufacturing Quote + 50%:</t>
    </r>
    <r>
      <rPr>
        <sz val="8"/>
        <rFont val="Arial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</si>
  <si>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</rPr>
      <t>Component MSRP based on Wholesale Price + 50%:</t>
    </r>
    <r>
      <rPr>
        <sz val="8"/>
        <rFont val="Arial"/>
      </rPr>
      <t xml:space="preserve"> quote for wholesale is $245, per item MSRP would equal $245 x 1.5 = $367.50</t>
    </r>
  </si>
  <si>
    <r>
      <t xml:space="preserve">4. </t>
    </r>
    <r>
      <rPr>
        <b/>
        <sz val="8"/>
        <rFont val="Arial"/>
      </rPr>
      <t>Component MSRP based on Retail Price for components that are added to sled.</t>
    </r>
  </si>
  <si>
    <r>
      <t xml:space="preserve">5. </t>
    </r>
    <r>
      <rPr>
        <b/>
        <sz val="8"/>
        <rFont val="Arial"/>
      </rPr>
      <t>For substituted components, MSRP based on (higher retail price + 50%) - mfg MSRP:</t>
    </r>
    <r>
      <rPr>
        <sz val="8"/>
        <rFont val="Arial"/>
      </rPr>
      <t xml:space="preserve"> Example, if mfg skis are $400 and aftermarket skis are $325, cost of substitution is ($400*1.5) - $400=$200 to reflect increased customer value.</t>
    </r>
  </si>
  <si>
    <t>6. Diesel, hybrid electric, and full electric base sled MSRP: reduce chassis cost by 40% i.e., complete base snowmobile with factory engine is $8,000, base MSRP would equal $8,000 x 0.6 = $4800</t>
  </si>
  <si>
    <t>Pt ($/g)</t>
  </si>
  <si>
    <t>Pd ($/g)</t>
  </si>
  <si>
    <t>Rh ($/g)</t>
  </si>
  <si>
    <t xml:space="preserve">Pt ($/oz) </t>
  </si>
  <si>
    <t xml:space="preserve">Pd ($/oz) </t>
  </si>
  <si>
    <t>Rh ($/oz)</t>
  </si>
  <si>
    <t>Substrate/labor price:</t>
  </si>
  <si>
    <t>metal density (g/ft^3)</t>
  </si>
</sst>
</file>

<file path=xl/styles.xml><?xml version="1.0" encoding="utf-8"?>
<styleSheet xmlns="http://schemas.openxmlformats.org/spreadsheetml/2006/main">
  <numFmts count="5">
    <numFmt numFmtId="6" formatCode="&quot;$&quot;#,##0_);[Red]\(&quot;$&quot;#,##0\)"/>
    <numFmt numFmtId="164" formatCode="&quot;$&quot;#,##0;[Red]\-&quot;$&quot;#,##0"/>
    <numFmt numFmtId="165" formatCode="&quot;$&quot;#,##0.00;[Red]\-&quot;$&quot;#,##0.00"/>
    <numFmt numFmtId="166" formatCode="&quot;$&quot;#,##0.00"/>
    <numFmt numFmtId="167" formatCode="0.000"/>
  </numFmts>
  <fonts count="17">
    <font>
      <sz val="10"/>
      <color rgb="FF000000"/>
      <name val="Arial"/>
    </font>
    <font>
      <b/>
      <sz val="10"/>
      <name val="Arial"/>
    </font>
    <font>
      <sz val="10"/>
      <name val="Arial"/>
    </font>
    <font>
      <sz val="10"/>
      <name val="Arial"/>
    </font>
    <font>
      <u/>
      <sz val="10"/>
      <name val="Arial"/>
    </font>
    <font>
      <sz val="14"/>
      <name val="Arial"/>
    </font>
    <font>
      <sz val="12"/>
      <name val="Arial"/>
    </font>
    <font>
      <sz val="10"/>
      <name val="Arimo"/>
    </font>
    <font>
      <b/>
      <i/>
      <sz val="10"/>
      <name val="Arial"/>
    </font>
    <font>
      <sz val="8"/>
      <name val="Arial"/>
    </font>
    <font>
      <b/>
      <sz val="8"/>
      <name val="Arial"/>
    </font>
    <font>
      <b/>
      <sz val="10"/>
      <color indexed="81"/>
      <name val="Calibri"/>
    </font>
    <font>
      <sz val="10"/>
      <color indexed="81"/>
      <name val="Calibri"/>
    </font>
    <font>
      <u/>
      <sz val="10"/>
      <color rgb="FF0000FF"/>
      <name val="Arial"/>
    </font>
    <font>
      <sz val="12"/>
      <color rgb="FF000000"/>
      <name val="Arial"/>
    </font>
    <font>
      <sz val="12"/>
      <color rgb="FF000000"/>
      <name val="Calibri"/>
    </font>
    <font>
      <sz val="12"/>
      <color rgb="FF222222"/>
      <name val="Arial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rgb="FF00FF00"/>
      </patternFill>
    </fill>
  </fills>
  <borders count="28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11">
    <xf numFmtId="0" fontId="0" fillId="0" borderId="0" xfId="0" applyFont="1" applyAlignment="1"/>
    <xf numFmtId="0" fontId="1" fillId="2" borderId="13" xfId="0" applyFont="1" applyFill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 wrapText="1"/>
    </xf>
    <xf numFmtId="0" fontId="3" fillId="0" borderId="15" xfId="0" applyFont="1" applyBorder="1"/>
    <xf numFmtId="166" fontId="3" fillId="0" borderId="15" xfId="0" applyNumberFormat="1" applyFont="1" applyBorder="1" applyAlignment="1"/>
    <xf numFmtId="0" fontId="1" fillId="0" borderId="15" xfId="0" applyFont="1" applyBorder="1"/>
    <xf numFmtId="0" fontId="4" fillId="0" borderId="0" xfId="0" applyFont="1" applyAlignment="1"/>
    <xf numFmtId="0" fontId="3" fillId="0" borderId="15" xfId="0" applyFont="1" applyBorder="1" applyAlignment="1">
      <alignment horizontal="right"/>
    </xf>
    <xf numFmtId="166" fontId="3" fillId="0" borderId="15" xfId="0" applyNumberFormat="1" applyFont="1" applyBorder="1" applyAlignment="1"/>
    <xf numFmtId="0" fontId="0" fillId="0" borderId="0" xfId="0" applyFont="1" applyAlignment="1"/>
    <xf numFmtId="0" fontId="2" fillId="0" borderId="0" xfId="0" applyFont="1" applyAlignment="1"/>
    <xf numFmtId="0" fontId="3" fillId="0" borderId="15" xfId="0" applyFont="1" applyBorder="1" applyAlignment="1"/>
    <xf numFmtId="166" fontId="3" fillId="0" borderId="15" xfId="0" applyNumberFormat="1" applyFont="1" applyBorder="1" applyAlignment="1">
      <alignment horizontal="right"/>
    </xf>
    <xf numFmtId="0" fontId="3" fillId="0" borderId="15" xfId="0" applyFont="1" applyBorder="1" applyAlignment="1">
      <alignment horizontal="right" vertic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/>
    <xf numFmtId="0" fontId="3" fillId="0" borderId="15" xfId="0" applyFont="1" applyBorder="1" applyAlignment="1"/>
    <xf numFmtId="0" fontId="6" fillId="0" borderId="0" xfId="0" applyFont="1" applyAlignment="1"/>
    <xf numFmtId="0" fontId="13" fillId="0" borderId="0" xfId="0" applyFont="1" applyAlignment="1"/>
    <xf numFmtId="0" fontId="7" fillId="0" borderId="0" xfId="0" applyFont="1"/>
    <xf numFmtId="0" fontId="14" fillId="0" borderId="0" xfId="0" applyFont="1" applyAlignment="1"/>
    <xf numFmtId="0" fontId="13" fillId="0" borderId="0" xfId="0" applyFont="1" applyAlignment="1"/>
    <xf numFmtId="0" fontId="6" fillId="0" borderId="0" xfId="0" applyFont="1"/>
    <xf numFmtId="0" fontId="15" fillId="0" borderId="0" xfId="0" applyFont="1" applyAlignment="1"/>
    <xf numFmtId="0" fontId="3" fillId="0" borderId="14" xfId="0" applyFont="1" applyBorder="1"/>
    <xf numFmtId="0" fontId="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166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3" fillId="0" borderId="15" xfId="0" applyFont="1" applyBorder="1" applyAlignment="1">
      <alignment horizontal="center" vertical="center" wrapText="1"/>
    </xf>
    <xf numFmtId="6" fontId="3" fillId="0" borderId="15" xfId="0" applyNumberFormat="1" applyFont="1" applyBorder="1" applyAlignment="1">
      <alignment horizontal="center" vertical="center"/>
    </xf>
    <xf numFmtId="166" fontId="3" fillId="0" borderId="15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vertical="center"/>
    </xf>
    <xf numFmtId="0" fontId="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5" xfId="0" applyFont="1" applyBorder="1" applyAlignment="1">
      <alignment horizontal="center" vertical="center" wrapText="1"/>
    </xf>
    <xf numFmtId="166" fontId="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15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/>
    <xf numFmtId="0" fontId="0" fillId="0" borderId="0" xfId="0" applyBorder="1"/>
    <xf numFmtId="0" fontId="14" fillId="0" borderId="0" xfId="0" applyFont="1"/>
    <xf numFmtId="167" fontId="14" fillId="0" borderId="0" xfId="0" applyNumberFormat="1" applyFont="1"/>
    <xf numFmtId="0" fontId="14" fillId="0" borderId="0" xfId="0" applyFont="1" applyBorder="1"/>
    <xf numFmtId="165" fontId="16" fillId="0" borderId="0" xfId="0" applyNumberFormat="1" applyFont="1" applyBorder="1"/>
    <xf numFmtId="165" fontId="14" fillId="0" borderId="0" xfId="0" applyNumberFormat="1" applyFont="1" applyBorder="1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164" fontId="14" fillId="0" borderId="7" xfId="0" applyNumberFormat="1" applyFont="1" applyBorder="1" applyAlignment="1">
      <alignment horizontal="center" vertical="center"/>
    </xf>
    <xf numFmtId="164" fontId="14" fillId="0" borderId="9" xfId="0" applyNumberFormat="1" applyFont="1" applyBorder="1" applyAlignment="1">
      <alignment horizontal="center" vertical="center"/>
    </xf>
    <xf numFmtId="164" fontId="14" fillId="0" borderId="8" xfId="0" applyNumberFormat="1" applyFont="1" applyBorder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67" fontId="14" fillId="0" borderId="10" xfId="0" applyNumberFormat="1" applyFont="1" applyBorder="1" applyAlignment="1">
      <alignment horizontal="center" vertical="center"/>
    </xf>
    <xf numFmtId="167" fontId="14" fillId="0" borderId="1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5" fontId="16" fillId="3" borderId="10" xfId="0" applyNumberFormat="1" applyFont="1" applyFill="1" applyBorder="1" applyAlignment="1">
      <alignment horizontal="center" vertical="center"/>
    </xf>
    <xf numFmtId="165" fontId="14" fillId="3" borderId="11" xfId="0" applyNumberFormat="1" applyFont="1" applyFill="1" applyBorder="1" applyAlignment="1">
      <alignment horizontal="center" vertical="center"/>
    </xf>
    <xf numFmtId="165" fontId="14" fillId="3" borderId="1" xfId="0" applyNumberFormat="1" applyFont="1" applyFill="1" applyBorder="1" applyAlignment="1">
      <alignment horizontal="center" vertical="center"/>
    </xf>
    <xf numFmtId="165" fontId="14" fillId="0" borderId="10" xfId="0" applyNumberFormat="1" applyFont="1" applyBorder="1" applyAlignment="1">
      <alignment horizontal="center" vertical="center"/>
    </xf>
    <xf numFmtId="165" fontId="14" fillId="0" borderId="11" xfId="0" applyNumberFormat="1" applyFont="1" applyBorder="1" applyAlignment="1">
      <alignment horizontal="center" vertical="center"/>
    </xf>
    <xf numFmtId="165" fontId="14" fillId="0" borderId="1" xfId="0" applyNumberFormat="1" applyFont="1" applyBorder="1" applyAlignment="1">
      <alignment horizontal="center" vertical="center"/>
    </xf>
    <xf numFmtId="165" fontId="14" fillId="0" borderId="12" xfId="0" applyNumberFormat="1" applyFont="1" applyBorder="1" applyAlignment="1">
      <alignment horizontal="center" vertical="center"/>
    </xf>
    <xf numFmtId="0" fontId="9" fillId="0" borderId="17" xfId="0" applyFont="1" applyBorder="1"/>
    <xf numFmtId="0" fontId="0" fillId="0" borderId="0" xfId="0" applyFont="1" applyAlignment="1"/>
    <xf numFmtId="0" fontId="2" fillId="0" borderId="18" xfId="0" applyFont="1" applyBorder="1"/>
    <xf numFmtId="0" fontId="9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1" fillId="2" borderId="22" xfId="0" applyFont="1" applyFill="1" applyBorder="1" applyAlignment="1">
      <alignment horizontal="center"/>
    </xf>
    <xf numFmtId="0" fontId="2" fillId="0" borderId="23" xfId="0" applyFont="1" applyBorder="1"/>
    <xf numFmtId="0" fontId="2" fillId="0" borderId="24" xfId="0" applyFont="1" applyBorder="1"/>
    <xf numFmtId="0" fontId="9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8" fillId="0" borderId="20" xfId="0" applyFont="1" applyBorder="1" applyAlignment="1">
      <alignment horizontal="center"/>
    </xf>
    <xf numFmtId="0" fontId="14" fillId="0" borderId="10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4" borderId="0" xfId="0" applyFont="1" applyFill="1" applyAlignment="1"/>
    <xf numFmtId="0" fontId="6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14" fillId="4" borderId="0" xfId="0" applyFont="1" applyFill="1" applyAlignment="1"/>
  </cellXfs>
  <cellStyles count="1">
    <cellStyle name="Normal" xfId="0" builtinId="0"/>
  </cellStyles>
  <dxfs count="0"/>
  <tableStyles count="0" defaultTableStyle="TableStyleMedium9" defaultPivotStyle="PivotStyleMedium7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152400</xdr:colOff>
      <xdr:row>3</xdr:row>
      <xdr:rowOff>152400</xdr:rowOff>
    </xdr:from>
    <xdr:to>
      <xdr:col>18</xdr:col>
      <xdr:colOff>152400</xdr:colOff>
      <xdr:row>33</xdr:row>
      <xdr:rowOff>66675</xdr:rowOff>
    </xdr:to>
    <xdr:pic>
      <xdr:nvPicPr>
        <xdr:cNvPr id="2" name="image8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305925" cy="47720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41275</xdr:colOff>
      <xdr:row>37</xdr:row>
      <xdr:rowOff>12700</xdr:rowOff>
    </xdr:from>
    <xdr:to>
      <xdr:col>15</xdr:col>
      <xdr:colOff>250836</xdr:colOff>
      <xdr:row>66</xdr:row>
      <xdr:rowOff>79375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1600" y="5803900"/>
          <a:ext cx="8785225" cy="44862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549275</xdr:colOff>
      <xdr:row>70</xdr:row>
      <xdr:rowOff>12700</xdr:rowOff>
    </xdr:from>
    <xdr:to>
      <xdr:col>20</xdr:col>
      <xdr:colOff>231775</xdr:colOff>
      <xdr:row>99</xdr:row>
      <xdr:rowOff>79375</xdr:rowOff>
    </xdr:to>
    <xdr:pic>
      <xdr:nvPicPr>
        <xdr:cNvPr id="4" name="image2.png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9200" y="10833100"/>
          <a:ext cx="12230100" cy="44862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152400</xdr:colOff>
      <xdr:row>102</xdr:row>
      <xdr:rowOff>95250</xdr:rowOff>
    </xdr:from>
    <xdr:to>
      <xdr:col>15</xdr:col>
      <xdr:colOff>485775</xdr:colOff>
      <xdr:row>132</xdr:row>
      <xdr:rowOff>76200</xdr:rowOff>
    </xdr:to>
    <xdr:pic>
      <xdr:nvPicPr>
        <xdr:cNvPr id="5" name="image4.png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400" y="15932150"/>
          <a:ext cx="11595100" cy="45529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152400</xdr:colOff>
      <xdr:row>136</xdr:row>
      <xdr:rowOff>130175</xdr:rowOff>
    </xdr:from>
    <xdr:to>
      <xdr:col>16</xdr:col>
      <xdr:colOff>622300</xdr:colOff>
      <xdr:row>153</xdr:row>
      <xdr:rowOff>38100</xdr:rowOff>
    </xdr:to>
    <xdr:pic>
      <xdr:nvPicPr>
        <xdr:cNvPr id="6" name="image3.png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2400" y="21199475"/>
          <a:ext cx="12382500" cy="24987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152401</xdr:colOff>
      <xdr:row>156</xdr:row>
      <xdr:rowOff>95250</xdr:rowOff>
    </xdr:from>
    <xdr:to>
      <xdr:col>16</xdr:col>
      <xdr:colOff>635001</xdr:colOff>
      <xdr:row>170</xdr:row>
      <xdr:rowOff>139700</xdr:rowOff>
    </xdr:to>
    <xdr:pic>
      <xdr:nvPicPr>
        <xdr:cNvPr id="7" name="image5.png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2401" y="24187150"/>
          <a:ext cx="12395200" cy="21780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152400</xdr:colOff>
      <xdr:row>175</xdr:row>
      <xdr:rowOff>1</xdr:rowOff>
    </xdr:from>
    <xdr:to>
      <xdr:col>10</xdr:col>
      <xdr:colOff>409575</xdr:colOff>
      <xdr:row>189</xdr:row>
      <xdr:rowOff>38101</xdr:rowOff>
    </xdr:to>
    <xdr:pic>
      <xdr:nvPicPr>
        <xdr:cNvPr id="8" name="image6.png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2400" y="27000201"/>
          <a:ext cx="8216900" cy="21717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457200</xdr:colOff>
      <xdr:row>256</xdr:row>
      <xdr:rowOff>114300</xdr:rowOff>
    </xdr:from>
    <xdr:to>
      <xdr:col>11</xdr:col>
      <xdr:colOff>0</xdr:colOff>
      <xdr:row>269</xdr:row>
      <xdr:rowOff>101600</xdr:rowOff>
    </xdr:to>
    <xdr:pic>
      <xdr:nvPicPr>
        <xdr:cNvPr id="9" name="image9.png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39446200"/>
          <a:ext cx="8093075" cy="19685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152400</xdr:colOff>
      <xdr:row>192</xdr:row>
      <xdr:rowOff>25400</xdr:rowOff>
    </xdr:from>
    <xdr:to>
      <xdr:col>20</xdr:col>
      <xdr:colOff>0</xdr:colOff>
      <xdr:row>222</xdr:row>
      <xdr:rowOff>25400</xdr:rowOff>
    </xdr:to>
    <xdr:pic>
      <xdr:nvPicPr>
        <xdr:cNvPr id="10" name="image7.png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12800" y="29603700"/>
          <a:ext cx="13741400" cy="45720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485775</xdr:colOff>
      <xdr:row>272</xdr:row>
      <xdr:rowOff>133350</xdr:rowOff>
    </xdr:from>
    <xdr:to>
      <xdr:col>10</xdr:col>
      <xdr:colOff>577846</xdr:colOff>
      <xdr:row>287</xdr:row>
      <xdr:rowOff>114300</xdr:rowOff>
    </xdr:to>
    <xdr:pic>
      <xdr:nvPicPr>
        <xdr:cNvPr id="11" name="image11.png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95300" y="41840150"/>
          <a:ext cx="8051800" cy="22669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361951</xdr:colOff>
      <xdr:row>290</xdr:row>
      <xdr:rowOff>95250</xdr:rowOff>
    </xdr:from>
    <xdr:to>
      <xdr:col>10</xdr:col>
      <xdr:colOff>574672</xdr:colOff>
      <xdr:row>306</xdr:row>
      <xdr:rowOff>38100</xdr:rowOff>
    </xdr:to>
    <xdr:pic>
      <xdr:nvPicPr>
        <xdr:cNvPr id="12" name="image13.png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61951" y="44545250"/>
          <a:ext cx="8172450" cy="23812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152400</xdr:colOff>
      <xdr:row>226</xdr:row>
      <xdr:rowOff>0</xdr:rowOff>
    </xdr:from>
    <xdr:to>
      <xdr:col>14</xdr:col>
      <xdr:colOff>193681</xdr:colOff>
      <xdr:row>252</xdr:row>
      <xdr:rowOff>25400</xdr:rowOff>
    </xdr:to>
    <xdr:pic>
      <xdr:nvPicPr>
        <xdr:cNvPr id="13" name="image10.png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2400" y="34772600"/>
          <a:ext cx="10642600" cy="39878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390525</xdr:colOff>
      <xdr:row>310</xdr:row>
      <xdr:rowOff>142875</xdr:rowOff>
    </xdr:from>
    <xdr:to>
      <xdr:col>13</xdr:col>
      <xdr:colOff>0</xdr:colOff>
      <xdr:row>339</xdr:row>
      <xdr:rowOff>25400</xdr:rowOff>
    </xdr:to>
    <xdr:pic>
      <xdr:nvPicPr>
        <xdr:cNvPr id="14" name="image16.png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0050" y="47640875"/>
          <a:ext cx="9531350" cy="43021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419100</xdr:colOff>
      <xdr:row>343</xdr:row>
      <xdr:rowOff>133351</xdr:rowOff>
    </xdr:from>
    <xdr:to>
      <xdr:col>10</xdr:col>
      <xdr:colOff>215909</xdr:colOff>
      <xdr:row>368</xdr:row>
      <xdr:rowOff>50801</xdr:rowOff>
    </xdr:to>
    <xdr:pic>
      <xdr:nvPicPr>
        <xdr:cNvPr id="15" name="image12.png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28625" y="52812951"/>
          <a:ext cx="7737475" cy="37274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361950</xdr:colOff>
      <xdr:row>372</xdr:row>
      <xdr:rowOff>38100</xdr:rowOff>
    </xdr:from>
    <xdr:to>
      <xdr:col>16</xdr:col>
      <xdr:colOff>76200</xdr:colOff>
      <xdr:row>400</xdr:row>
      <xdr:rowOff>95250</xdr:rowOff>
    </xdr:to>
    <xdr:pic>
      <xdr:nvPicPr>
        <xdr:cNvPr id="16" name="image15.png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9001125" cy="45910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365125</xdr:colOff>
      <xdr:row>353</xdr:row>
      <xdr:rowOff>82550</xdr:rowOff>
    </xdr:from>
    <xdr:to>
      <xdr:col>20</xdr:col>
      <xdr:colOff>555625</xdr:colOff>
      <xdr:row>368</xdr:row>
      <xdr:rowOff>73025</xdr:rowOff>
    </xdr:to>
    <xdr:pic>
      <xdr:nvPicPr>
        <xdr:cNvPr id="17" name="image14.png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315325" y="54286150"/>
          <a:ext cx="6804025" cy="2276475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mpartscenter.net/oem-parts/gm-s-sensor-12671625" TargetMode="External"/><Relationship Id="rId13" Type="http://schemas.openxmlformats.org/officeDocument/2006/relationships/hyperlink" Target="https://www.ebay.com/itm/FOX-FLOAT-2-AIR-SHOCK-150PSI-13-8/273005198191?_trkparms=aid%3D222007%26algo%3DSIM.MBE%26ao%3D2%26asc%3D48420%26meid%3D754375d6a594405ebc49e9a1208aef6f%26pid%3D100005%26rk%3D3%26rkt%3D6%26sd%3D273005200982%26itm%3D273005198191&amp;_trksid=p2047675.c100005.m1851" TargetMode="External"/><Relationship Id="rId18" Type="http://schemas.openxmlformats.org/officeDocument/2006/relationships/comments" Target="../comments1.xml"/><Relationship Id="rId3" Type="http://schemas.openxmlformats.org/officeDocument/2006/relationships/hyperlink" Target="http://www.ecklundmotorsports.com/1211477/2018-Ski-Doo-Deflector-Extention-Kit-860200435/" TargetMode="External"/><Relationship Id="rId7" Type="http://schemas.openxmlformats.org/officeDocument/2006/relationships/hyperlink" Target="http://www.boatersland.com/camoplast-9158h-rip-saw-ii-15x120x1-0-track.html?gclid=Cj0KCQiAwp_UBRD7ARIsAMie3XayX_6DJDOb2ZvWUMVxQVZxrAIty_jYllDTu-fjTA38h6KauuwCijIaAlfKEALw_wcB" TargetMode="External"/><Relationship Id="rId12" Type="http://schemas.openxmlformats.org/officeDocument/2006/relationships/hyperlink" Target="http://markets.businessinsider.com/commodities/platinum-price" TargetMode="External"/><Relationship Id="rId17" Type="http://schemas.openxmlformats.org/officeDocument/2006/relationships/vmlDrawing" Target="../drawings/vmlDrawing1.vml"/><Relationship Id="rId2" Type="http://schemas.openxmlformats.org/officeDocument/2006/relationships/hyperlink" Target="https://www.autopartskart.com/sku/deeg10176.html?gclid=Cj0KCQiAwp_UBRD7ARIsAMie3XY6rey_NDhNY4ZxNpvtQt1BwGgjk4l0zj_FNpBodxk4VrIG6b6q03EaAnDuEALw_wcB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ki-doo.com/build-and-price/vehicle-configuration.html?configAirPackageId=SPORT&amp;configAirPlatformId=SKI_MXZ&amp;configAirProfileName=BRP_SKI&amp;databrand=ski-doo&amp;modelYear=2018" TargetMode="External"/><Relationship Id="rId6" Type="http://schemas.openxmlformats.org/officeDocument/2006/relationships/hyperlink" Target="http://www.speedymetals.com/pc-4465-8276-38-od-x-0028-wall-tube-304-stainless-steel-annealed.aspx" TargetMode="External"/><Relationship Id="rId11" Type="http://schemas.openxmlformats.org/officeDocument/2006/relationships/hyperlink" Target="http://markets.businessinsider.com/commodities/palladium-price" TargetMode="External"/><Relationship Id="rId5" Type="http://schemas.openxmlformats.org/officeDocument/2006/relationships/hyperlink" Target="http://www.speedymetals.com/pc-4510-8276-3-od-x-065-wall-tube-304-stainless-steel-annealed.aspx" TargetMode="External"/><Relationship Id="rId15" Type="http://schemas.openxmlformats.org/officeDocument/2006/relationships/hyperlink" Target="http://www.jegs.com/i/DEI/186/010129/10002/-1" TargetMode="External"/><Relationship Id="rId10" Type="http://schemas.openxmlformats.org/officeDocument/2006/relationships/hyperlink" Target="http://markets.businessinsider.com/commodities/rhodium" TargetMode="External"/><Relationship Id="rId4" Type="http://schemas.openxmlformats.org/officeDocument/2006/relationships/hyperlink" Target="https://leadersrpmshop.com/arctic-cat-new-oem-fox-float-2-pair-front-ski-shocks-f5-f570-f-z1-turbo-jaguar/?utm_medium=googleshopping&amp;utm_source=bc&amp;gclid=Cj0KCQiAwp_UBRD7ARIsAMie3Xbk-6bPhgcxoKo5TUpMmvsogEvz7eeHMH2NAH7U3k27CuqkfVueJMEaAkuLEALw_wcB" TargetMode="External"/><Relationship Id="rId9" Type="http://schemas.openxmlformats.org/officeDocument/2006/relationships/hyperlink" Target="https://jetskiparts.com/products/skidoo-snowmobile-coolant-temp-sensor-oem-278001016-grand-touring-expedition?utm_medium=cpc&amp;utm_source=googlepla&amp;variant=18122703879&amp;gclid=Cj0KCQiAwp_UBRD7ARIsAMie3XaNOpGADfhWXi8clWkmhSkusS7cPGfOkGbYj5tuPJzjeci5c7M6de4aAiQwEALw_wcB" TargetMode="External"/><Relationship Id="rId14" Type="http://schemas.openxmlformats.org/officeDocument/2006/relationships/hyperlink" Target="http://www.jegs.com/i/Lizard-Skin/628/2203-2/10002/-1?CAWELAID=230006180023155690&amp;CAGPSPN=pla&amp;CAAGID=55675826611&amp;CATCI=pla-324540339520&amp;CATARGETID=230006180037476123&amp;cadevice=c&amp;gclid=Cj0KCQiAwp_UBRD7ARIsAMie3XaTdaxtG7xzHxcrZ9xG1TE1o22VwpFRTCg8wJe2JL6W1lrOhgf2qfAaAlS5EALw_wc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001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19" sqref="I19"/>
    </sheetView>
  </sheetViews>
  <sheetFormatPr defaultColWidth="14.42578125" defaultRowHeight="15" customHeight="1"/>
  <cols>
    <col min="1" max="1" width="46.7109375" customWidth="1"/>
    <col min="2" max="2" width="33.7109375" customWidth="1"/>
    <col min="3" max="7" width="16.7109375" customWidth="1"/>
    <col min="8" max="26" width="8.7109375" customWidth="1"/>
  </cols>
  <sheetData>
    <row r="1" spans="1:7" ht="12.75" customHeight="1">
      <c r="A1" s="1" t="s">
        <v>86</v>
      </c>
      <c r="B1" s="1" t="s">
        <v>87</v>
      </c>
      <c r="C1" s="94" t="s">
        <v>88</v>
      </c>
      <c r="D1" s="95"/>
      <c r="E1" s="95"/>
      <c r="F1" s="95"/>
      <c r="G1" s="96"/>
    </row>
    <row r="2" spans="1:7" ht="12.75" customHeight="1">
      <c r="A2" s="25"/>
      <c r="B2" s="25"/>
      <c r="C2" s="3" t="s">
        <v>89</v>
      </c>
      <c r="D2" s="3" t="s">
        <v>90</v>
      </c>
      <c r="E2" s="3" t="s">
        <v>91</v>
      </c>
      <c r="F2" s="3" t="s">
        <v>92</v>
      </c>
      <c r="G2" s="3" t="s">
        <v>93</v>
      </c>
    </row>
    <row r="3" spans="1:7" ht="12.75" customHeight="1">
      <c r="A3" s="4"/>
      <c r="B3" s="26"/>
      <c r="C3" s="26"/>
      <c r="D3" s="26"/>
      <c r="E3" s="26"/>
      <c r="F3" s="26"/>
      <c r="G3" s="26"/>
    </row>
    <row r="4" spans="1:7" ht="12.75" customHeight="1">
      <c r="A4" s="6" t="s">
        <v>94</v>
      </c>
      <c r="B4" s="27" t="s">
        <v>95</v>
      </c>
      <c r="C4" s="26"/>
      <c r="D4" s="26"/>
      <c r="E4" s="26"/>
      <c r="F4" s="26"/>
      <c r="G4" s="28">
        <v>9049</v>
      </c>
    </row>
    <row r="5" spans="1:7" ht="12.75" customHeight="1">
      <c r="A5" s="29"/>
      <c r="B5" s="30"/>
      <c r="C5" s="26"/>
      <c r="D5" s="26"/>
      <c r="E5" s="26"/>
      <c r="F5" s="31"/>
      <c r="G5" s="32"/>
    </row>
    <row r="6" spans="1:7" ht="12.75" customHeight="1">
      <c r="A6" s="33" t="s">
        <v>96</v>
      </c>
      <c r="B6" s="30"/>
      <c r="C6" s="26"/>
      <c r="D6" s="26"/>
      <c r="E6" s="26"/>
      <c r="F6" s="26"/>
      <c r="G6" s="32"/>
    </row>
    <row r="7" spans="1:7" ht="12.75" customHeight="1">
      <c r="A7" s="29" t="s">
        <v>97</v>
      </c>
      <c r="B7" s="27" t="s">
        <v>98</v>
      </c>
      <c r="C7" s="26"/>
      <c r="D7" s="26"/>
      <c r="E7" s="26"/>
      <c r="F7" s="26"/>
      <c r="G7" s="32">
        <f t="shared" ref="G7:G15" si="0">MAX(C7:F7)</f>
        <v>0</v>
      </c>
    </row>
    <row r="8" spans="1:7" ht="12.75" customHeight="1">
      <c r="A8" s="29" t="s">
        <v>99</v>
      </c>
      <c r="B8" s="27" t="s">
        <v>98</v>
      </c>
      <c r="C8" s="26"/>
      <c r="D8" s="26"/>
      <c r="E8" s="26"/>
      <c r="F8" s="26"/>
      <c r="G8" s="32">
        <f t="shared" si="0"/>
        <v>0</v>
      </c>
    </row>
    <row r="9" spans="1:7" ht="12.75" customHeight="1">
      <c r="A9" s="29" t="s">
        <v>100</v>
      </c>
      <c r="B9" s="27" t="s">
        <v>98</v>
      </c>
      <c r="C9" s="26"/>
      <c r="D9" s="26"/>
      <c r="E9" s="26"/>
      <c r="F9" s="26"/>
      <c r="G9" s="32">
        <f t="shared" si="0"/>
        <v>0</v>
      </c>
    </row>
    <row r="10" spans="1:7" ht="12.75" customHeight="1">
      <c r="A10" s="29" t="s">
        <v>101</v>
      </c>
      <c r="B10" s="27" t="s">
        <v>98</v>
      </c>
      <c r="C10" s="26"/>
      <c r="D10" s="26"/>
      <c r="E10" s="26"/>
      <c r="F10" s="26"/>
      <c r="G10" s="32">
        <f t="shared" si="0"/>
        <v>0</v>
      </c>
    </row>
    <row r="11" spans="1:7" ht="12.75" customHeight="1">
      <c r="A11" s="29" t="s">
        <v>102</v>
      </c>
      <c r="B11" s="27" t="s">
        <v>103</v>
      </c>
      <c r="C11" s="26"/>
      <c r="D11" s="26"/>
      <c r="E11" s="26"/>
      <c r="F11" s="26"/>
      <c r="G11" s="32">
        <f t="shared" si="0"/>
        <v>0</v>
      </c>
    </row>
    <row r="12" spans="1:7" ht="12.75" customHeight="1">
      <c r="A12" s="29" t="s">
        <v>104</v>
      </c>
      <c r="B12" s="27" t="s">
        <v>103</v>
      </c>
      <c r="C12" s="26"/>
      <c r="D12" s="26"/>
      <c r="E12" s="26"/>
      <c r="F12" s="26"/>
      <c r="G12" s="32">
        <f t="shared" si="0"/>
        <v>0</v>
      </c>
    </row>
    <row r="13" spans="1:7" ht="12.75" customHeight="1">
      <c r="A13" s="29" t="s">
        <v>105</v>
      </c>
      <c r="B13" s="27" t="s">
        <v>103</v>
      </c>
      <c r="C13" s="26"/>
      <c r="D13" s="26"/>
      <c r="E13" s="26"/>
      <c r="F13" s="26"/>
      <c r="G13" s="32">
        <f t="shared" si="0"/>
        <v>0</v>
      </c>
    </row>
    <row r="14" spans="1:7" ht="12.75" customHeight="1">
      <c r="A14" s="29" t="s">
        <v>106</v>
      </c>
      <c r="B14" s="27" t="s">
        <v>103</v>
      </c>
      <c r="C14" s="26"/>
      <c r="D14" s="26"/>
      <c r="E14" s="26"/>
      <c r="F14" s="26"/>
      <c r="G14" s="32">
        <f t="shared" si="0"/>
        <v>0</v>
      </c>
    </row>
    <row r="15" spans="1:7" ht="12.75" customHeight="1">
      <c r="A15" s="29" t="s">
        <v>14</v>
      </c>
      <c r="B15" s="30"/>
      <c r="C15" s="26"/>
      <c r="D15" s="26"/>
      <c r="E15" s="26"/>
      <c r="F15" s="26"/>
      <c r="G15" s="32">
        <f t="shared" si="0"/>
        <v>0</v>
      </c>
    </row>
    <row r="16" spans="1:7" ht="12.75" customHeight="1">
      <c r="A16" s="29"/>
      <c r="B16" s="30"/>
      <c r="C16" s="26"/>
      <c r="D16" s="26"/>
      <c r="E16" s="26"/>
      <c r="F16" s="26"/>
      <c r="G16" s="32"/>
    </row>
    <row r="17" spans="1:7" ht="12.75" customHeight="1">
      <c r="A17" s="33" t="s">
        <v>107</v>
      </c>
      <c r="B17" s="30"/>
      <c r="C17" s="26"/>
      <c r="D17" s="26"/>
      <c r="E17" s="26"/>
      <c r="F17" s="26"/>
      <c r="G17" s="32"/>
    </row>
    <row r="18" spans="1:7" ht="12.75" customHeight="1">
      <c r="A18" s="29" t="s">
        <v>108</v>
      </c>
      <c r="B18" s="27" t="s">
        <v>103</v>
      </c>
      <c r="C18" s="31"/>
      <c r="D18" s="26"/>
      <c r="E18" s="26"/>
      <c r="F18" s="26"/>
      <c r="G18" s="32">
        <f t="shared" ref="G18:G26" si="1">MAX(C18:F18)</f>
        <v>0</v>
      </c>
    </row>
    <row r="19" spans="1:7" ht="12.75" customHeight="1">
      <c r="A19" s="29" t="s">
        <v>109</v>
      </c>
      <c r="B19" s="27" t="s">
        <v>103</v>
      </c>
      <c r="C19" s="31"/>
      <c r="D19" s="26"/>
      <c r="E19" s="26"/>
      <c r="F19" s="26"/>
      <c r="G19" s="32">
        <f t="shared" si="1"/>
        <v>0</v>
      </c>
    </row>
    <row r="20" spans="1:7" ht="12.75" customHeight="1">
      <c r="A20" s="29" t="s">
        <v>110</v>
      </c>
      <c r="B20" s="27" t="s">
        <v>103</v>
      </c>
      <c r="C20" s="26"/>
      <c r="D20" s="26"/>
      <c r="E20" s="26"/>
      <c r="F20" s="26"/>
      <c r="G20" s="32">
        <f t="shared" si="1"/>
        <v>0</v>
      </c>
    </row>
    <row r="21" spans="1:7" ht="12.75" customHeight="1">
      <c r="A21" s="29" t="s">
        <v>111</v>
      </c>
      <c r="B21" s="27" t="s">
        <v>103</v>
      </c>
      <c r="C21" s="26"/>
      <c r="D21" s="26"/>
      <c r="E21" s="26"/>
      <c r="F21" s="26"/>
      <c r="G21" s="32">
        <f t="shared" si="1"/>
        <v>0</v>
      </c>
    </row>
    <row r="22" spans="1:7" ht="12.75" customHeight="1">
      <c r="A22" s="29" t="s">
        <v>112</v>
      </c>
      <c r="B22" s="27" t="s">
        <v>103</v>
      </c>
      <c r="C22" s="26"/>
      <c r="D22" s="26"/>
      <c r="E22" s="26"/>
      <c r="F22" s="26"/>
      <c r="G22" s="32">
        <f t="shared" si="1"/>
        <v>0</v>
      </c>
    </row>
    <row r="23" spans="1:7" ht="12.75" customHeight="1">
      <c r="A23" s="29" t="s">
        <v>113</v>
      </c>
      <c r="B23" s="27" t="s">
        <v>98</v>
      </c>
      <c r="C23" s="26"/>
      <c r="D23" s="26"/>
      <c r="E23" s="26"/>
      <c r="F23" s="26"/>
      <c r="G23" s="32">
        <f t="shared" si="1"/>
        <v>0</v>
      </c>
    </row>
    <row r="24" spans="1:7" ht="12.75" customHeight="1">
      <c r="A24" s="29" t="s">
        <v>114</v>
      </c>
      <c r="B24" s="27" t="s">
        <v>98</v>
      </c>
      <c r="C24" s="26"/>
      <c r="D24" s="26"/>
      <c r="E24" s="26"/>
      <c r="F24" s="26"/>
      <c r="G24" s="32">
        <f t="shared" si="1"/>
        <v>0</v>
      </c>
    </row>
    <row r="25" spans="1:7" ht="12.75" customHeight="1">
      <c r="A25" s="29" t="s">
        <v>115</v>
      </c>
      <c r="B25" s="27" t="s">
        <v>98</v>
      </c>
      <c r="C25" s="26"/>
      <c r="D25" s="26"/>
      <c r="E25" s="26"/>
      <c r="F25" s="26"/>
      <c r="G25" s="32">
        <f t="shared" si="1"/>
        <v>0</v>
      </c>
    </row>
    <row r="26" spans="1:7" ht="12.75" customHeight="1">
      <c r="A26" s="29" t="s">
        <v>14</v>
      </c>
      <c r="B26" s="27" t="s">
        <v>116</v>
      </c>
      <c r="C26" s="26"/>
      <c r="D26" s="26"/>
      <c r="E26" s="34">
        <v>394.42</v>
      </c>
      <c r="F26" s="26"/>
      <c r="G26" s="32">
        <f t="shared" si="1"/>
        <v>394.42</v>
      </c>
    </row>
    <row r="27" spans="1:7" ht="12.75" customHeight="1">
      <c r="A27" s="29"/>
      <c r="B27" s="30"/>
      <c r="C27" s="26"/>
      <c r="D27" s="26"/>
      <c r="E27" s="26"/>
      <c r="F27" s="26"/>
      <c r="G27" s="32"/>
    </row>
    <row r="28" spans="1:7" ht="12.75" customHeight="1">
      <c r="A28" s="33" t="s">
        <v>117</v>
      </c>
      <c r="B28" s="30"/>
      <c r="C28" s="26"/>
      <c r="D28" s="26"/>
      <c r="E28" s="26"/>
      <c r="F28" s="26"/>
      <c r="G28" s="32"/>
    </row>
    <row r="29" spans="1:7" ht="12.75" customHeight="1">
      <c r="A29" s="29" t="s">
        <v>118</v>
      </c>
      <c r="B29" s="27" t="s">
        <v>98</v>
      </c>
      <c r="C29" s="26"/>
      <c r="D29" s="26"/>
      <c r="E29" s="26"/>
      <c r="F29" s="26"/>
      <c r="G29" s="32">
        <f t="shared" ref="G29:G38" si="2">MAX(C29:F29)</f>
        <v>0</v>
      </c>
    </row>
    <row r="30" spans="1:7" ht="12.75" customHeight="1">
      <c r="A30" s="29" t="s">
        <v>119</v>
      </c>
      <c r="B30" s="27" t="s">
        <v>98</v>
      </c>
      <c r="C30" s="26"/>
      <c r="D30" s="26"/>
      <c r="E30" s="26"/>
      <c r="F30" s="26"/>
      <c r="G30" s="32">
        <f t="shared" si="2"/>
        <v>0</v>
      </c>
    </row>
    <row r="31" spans="1:7" ht="12.75" customHeight="1">
      <c r="A31" s="29" t="s">
        <v>120</v>
      </c>
      <c r="B31" s="27" t="s">
        <v>98</v>
      </c>
      <c r="C31" s="26"/>
      <c r="D31" s="26"/>
      <c r="E31" s="26"/>
      <c r="F31" s="26"/>
      <c r="G31" s="32">
        <f t="shared" si="2"/>
        <v>0</v>
      </c>
    </row>
    <row r="32" spans="1:7" ht="12.75" customHeight="1">
      <c r="A32" s="29" t="s">
        <v>121</v>
      </c>
      <c r="B32" s="27" t="s">
        <v>98</v>
      </c>
      <c r="C32" s="26"/>
      <c r="D32" s="26"/>
      <c r="E32" s="26"/>
      <c r="F32" s="26"/>
      <c r="G32" s="32">
        <f t="shared" si="2"/>
        <v>0</v>
      </c>
    </row>
    <row r="33" spans="1:7" ht="12.75" customHeight="1">
      <c r="A33" s="29" t="s">
        <v>122</v>
      </c>
      <c r="B33" s="27" t="s">
        <v>98</v>
      </c>
      <c r="C33" s="26"/>
      <c r="D33" s="26"/>
      <c r="E33" s="26"/>
      <c r="F33" s="26"/>
      <c r="G33" s="32">
        <f t="shared" si="2"/>
        <v>0</v>
      </c>
    </row>
    <row r="34" spans="1:7" ht="12.75" customHeight="1">
      <c r="A34" s="29" t="s">
        <v>123</v>
      </c>
      <c r="B34" s="27" t="s">
        <v>98</v>
      </c>
      <c r="C34" s="26"/>
      <c r="D34" s="26"/>
      <c r="E34" s="26"/>
      <c r="F34" s="26"/>
      <c r="G34" s="32">
        <f t="shared" si="2"/>
        <v>0</v>
      </c>
    </row>
    <row r="35" spans="1:7" ht="12.75" customHeight="1">
      <c r="A35" s="29" t="s">
        <v>124</v>
      </c>
      <c r="B35" s="27" t="s">
        <v>98</v>
      </c>
      <c r="C35" s="26"/>
      <c r="D35" s="26"/>
      <c r="E35" s="26"/>
      <c r="F35" s="26"/>
      <c r="G35" s="32">
        <f t="shared" si="2"/>
        <v>0</v>
      </c>
    </row>
    <row r="36" spans="1:7" ht="12.75" customHeight="1">
      <c r="A36" s="29" t="s">
        <v>125</v>
      </c>
      <c r="B36" s="27" t="s">
        <v>98</v>
      </c>
      <c r="C36" s="26"/>
      <c r="D36" s="26"/>
      <c r="E36" s="26"/>
      <c r="F36" s="26"/>
      <c r="G36" s="32">
        <f t="shared" si="2"/>
        <v>0</v>
      </c>
    </row>
    <row r="37" spans="1:7" ht="12.75" customHeight="1">
      <c r="A37" s="29" t="s">
        <v>115</v>
      </c>
      <c r="B37" s="27" t="s">
        <v>98</v>
      </c>
      <c r="C37" s="26"/>
      <c r="D37" s="26"/>
      <c r="E37" s="26"/>
      <c r="F37" s="26"/>
      <c r="G37" s="32">
        <f t="shared" si="2"/>
        <v>0</v>
      </c>
    </row>
    <row r="38" spans="1:7" ht="12.75" customHeight="1">
      <c r="A38" s="29" t="s">
        <v>14</v>
      </c>
      <c r="B38" s="27" t="s">
        <v>5</v>
      </c>
      <c r="C38" s="26"/>
      <c r="D38" s="26"/>
      <c r="E38" s="34">
        <v>68.63</v>
      </c>
      <c r="F38" s="26"/>
      <c r="G38" s="32">
        <f t="shared" si="2"/>
        <v>68.63</v>
      </c>
    </row>
    <row r="39" spans="1:7" ht="12.75" customHeight="1">
      <c r="A39" s="29"/>
      <c r="B39" s="30"/>
      <c r="C39" s="26"/>
      <c r="D39" s="26"/>
      <c r="E39" s="26"/>
      <c r="F39" s="26"/>
      <c r="G39" s="32"/>
    </row>
    <row r="40" spans="1:7" ht="12.75" customHeight="1">
      <c r="A40" s="33" t="s">
        <v>126</v>
      </c>
      <c r="B40" s="30"/>
      <c r="C40" s="26"/>
      <c r="D40" s="26"/>
      <c r="E40" s="26"/>
      <c r="F40" s="26"/>
      <c r="G40" s="32"/>
    </row>
    <row r="41" spans="1:7" ht="12.75" customHeight="1">
      <c r="A41" s="29" t="s">
        <v>127</v>
      </c>
      <c r="B41" s="30"/>
      <c r="C41" s="31"/>
      <c r="D41" s="26"/>
      <c r="E41" s="26"/>
      <c r="F41" s="26"/>
      <c r="G41" s="32">
        <f t="shared" ref="G41:G49" si="3">MAX(C41:F41)</f>
        <v>0</v>
      </c>
    </row>
    <row r="42" spans="1:7" ht="12.75" customHeight="1">
      <c r="A42" s="29" t="s">
        <v>128</v>
      </c>
      <c r="B42" s="27" t="s">
        <v>103</v>
      </c>
      <c r="C42" s="26"/>
      <c r="D42" s="26"/>
      <c r="E42" s="26"/>
      <c r="F42" s="26"/>
      <c r="G42" s="32">
        <f t="shared" si="3"/>
        <v>0</v>
      </c>
    </row>
    <row r="43" spans="1:7" ht="12.75" customHeight="1">
      <c r="A43" s="29" t="s">
        <v>129</v>
      </c>
      <c r="B43" s="27" t="s">
        <v>98</v>
      </c>
      <c r="C43" s="26"/>
      <c r="D43" s="26"/>
      <c r="E43" s="26"/>
      <c r="F43" s="26"/>
      <c r="G43" s="32">
        <f t="shared" si="3"/>
        <v>0</v>
      </c>
    </row>
    <row r="44" spans="1:7" ht="12.75" customHeight="1">
      <c r="A44" s="29" t="s">
        <v>130</v>
      </c>
      <c r="B44" s="27" t="s">
        <v>103</v>
      </c>
      <c r="C44" s="26"/>
      <c r="D44" s="26"/>
      <c r="E44" s="26"/>
      <c r="F44" s="26"/>
      <c r="G44" s="32">
        <f t="shared" si="3"/>
        <v>0</v>
      </c>
    </row>
    <row r="45" spans="1:7" ht="12.75" customHeight="1">
      <c r="A45" s="29" t="s">
        <v>131</v>
      </c>
      <c r="B45" s="27" t="s">
        <v>103</v>
      </c>
      <c r="C45" s="26"/>
      <c r="D45" s="26"/>
      <c r="E45" s="26"/>
      <c r="F45" s="26"/>
      <c r="G45" s="32">
        <f t="shared" si="3"/>
        <v>0</v>
      </c>
    </row>
    <row r="46" spans="1:7" ht="12.75" customHeight="1">
      <c r="A46" s="29" t="s">
        <v>132</v>
      </c>
      <c r="B46" s="27" t="s">
        <v>103</v>
      </c>
      <c r="C46" s="26"/>
      <c r="D46" s="26"/>
      <c r="E46" s="26"/>
      <c r="F46" s="26"/>
      <c r="G46" s="32">
        <f t="shared" si="3"/>
        <v>0</v>
      </c>
    </row>
    <row r="47" spans="1:7" ht="12.75" customHeight="1">
      <c r="A47" s="29" t="s">
        <v>133</v>
      </c>
      <c r="B47" s="27" t="s">
        <v>103</v>
      </c>
      <c r="C47" s="26"/>
      <c r="D47" s="26"/>
      <c r="E47" s="26"/>
      <c r="F47" s="26"/>
      <c r="G47" s="32">
        <f t="shared" si="3"/>
        <v>0</v>
      </c>
    </row>
    <row r="48" spans="1:7" ht="12.75" customHeight="1">
      <c r="A48" s="29" t="s">
        <v>115</v>
      </c>
      <c r="B48" s="27" t="s">
        <v>103</v>
      </c>
      <c r="C48" s="26"/>
      <c r="D48" s="26"/>
      <c r="E48" s="26"/>
      <c r="F48" s="26"/>
      <c r="G48" s="32">
        <f t="shared" si="3"/>
        <v>0</v>
      </c>
    </row>
    <row r="49" spans="1:7" ht="12.75" customHeight="1">
      <c r="A49" s="29" t="s">
        <v>14</v>
      </c>
      <c r="B49" s="30"/>
      <c r="C49" s="26"/>
      <c r="D49" s="26"/>
      <c r="E49" s="26"/>
      <c r="F49" s="26"/>
      <c r="G49" s="32">
        <f t="shared" si="3"/>
        <v>0</v>
      </c>
    </row>
    <row r="50" spans="1:7" ht="12.75" customHeight="1">
      <c r="A50" s="29"/>
      <c r="B50" s="30"/>
      <c r="C50" s="26"/>
      <c r="D50" s="26"/>
      <c r="E50" s="26"/>
      <c r="F50" s="26"/>
      <c r="G50" s="32"/>
    </row>
    <row r="51" spans="1:7" ht="12.75" customHeight="1">
      <c r="A51" s="33" t="s">
        <v>134</v>
      </c>
      <c r="B51" s="30"/>
      <c r="C51" s="26"/>
      <c r="D51" s="26"/>
      <c r="E51" s="26"/>
      <c r="F51" s="26"/>
      <c r="G51" s="32"/>
    </row>
    <row r="52" spans="1:7" ht="12.75" customHeight="1">
      <c r="A52" s="29" t="s">
        <v>135</v>
      </c>
      <c r="B52" s="27" t="s">
        <v>136</v>
      </c>
      <c r="C52" s="26"/>
      <c r="D52" s="26"/>
      <c r="E52" s="26"/>
      <c r="F52" s="26"/>
      <c r="G52" s="32">
        <f t="shared" ref="G52:G62" si="4">MAX(C52:F52)</f>
        <v>0</v>
      </c>
    </row>
    <row r="53" spans="1:7" ht="12.75" customHeight="1">
      <c r="A53" s="29" t="s">
        <v>137</v>
      </c>
      <c r="B53" s="27" t="s">
        <v>136</v>
      </c>
      <c r="C53" s="26"/>
      <c r="D53" s="26"/>
      <c r="E53" s="26"/>
      <c r="F53" s="26"/>
      <c r="G53" s="32">
        <f t="shared" si="4"/>
        <v>0</v>
      </c>
    </row>
    <row r="54" spans="1:7" ht="12.75" customHeight="1">
      <c r="A54" s="29" t="s">
        <v>138</v>
      </c>
      <c r="B54" s="27" t="s">
        <v>139</v>
      </c>
      <c r="C54" s="26"/>
      <c r="D54" s="26"/>
      <c r="E54" s="34">
        <v>414.25</v>
      </c>
      <c r="F54" s="26"/>
      <c r="G54" s="32">
        <f t="shared" si="4"/>
        <v>414.25</v>
      </c>
    </row>
    <row r="55" spans="1:7" ht="12.75" customHeight="1">
      <c r="A55" s="29" t="s">
        <v>140</v>
      </c>
      <c r="B55" s="27" t="s">
        <v>98</v>
      </c>
      <c r="C55" s="26"/>
      <c r="D55" s="26"/>
      <c r="E55" s="26"/>
      <c r="F55" s="26"/>
      <c r="G55" s="32">
        <f t="shared" si="4"/>
        <v>0</v>
      </c>
    </row>
    <row r="56" spans="1:7" ht="12.75" customHeight="1">
      <c r="A56" s="29" t="s">
        <v>141</v>
      </c>
      <c r="B56" s="27" t="s">
        <v>98</v>
      </c>
      <c r="C56" s="26"/>
      <c r="D56" s="26"/>
      <c r="E56" s="26"/>
      <c r="F56" s="26"/>
      <c r="G56" s="32">
        <f t="shared" si="4"/>
        <v>0</v>
      </c>
    </row>
    <row r="57" spans="1:7" ht="12.75" customHeight="1">
      <c r="A57" s="29" t="s">
        <v>142</v>
      </c>
      <c r="B57" s="27" t="s">
        <v>98</v>
      </c>
      <c r="C57" s="26"/>
      <c r="D57" s="26"/>
      <c r="E57" s="26"/>
      <c r="F57" s="26"/>
      <c r="G57" s="32">
        <f t="shared" si="4"/>
        <v>0</v>
      </c>
    </row>
    <row r="58" spans="1:7" ht="12.75" customHeight="1">
      <c r="A58" s="29" t="s">
        <v>143</v>
      </c>
      <c r="B58" s="27" t="s">
        <v>98</v>
      </c>
      <c r="C58" s="26"/>
      <c r="D58" s="26"/>
      <c r="E58" s="26"/>
      <c r="F58" s="26"/>
      <c r="G58" s="32">
        <f t="shared" si="4"/>
        <v>0</v>
      </c>
    </row>
    <row r="59" spans="1:7" ht="12.75" customHeight="1">
      <c r="A59" s="29" t="s">
        <v>144</v>
      </c>
      <c r="B59" s="27" t="s">
        <v>145</v>
      </c>
      <c r="C59" s="26"/>
      <c r="D59" s="26"/>
      <c r="E59" s="34">
        <v>18.989999999999998</v>
      </c>
      <c r="F59" s="26"/>
      <c r="G59" s="32">
        <f t="shared" si="4"/>
        <v>18.989999999999998</v>
      </c>
    </row>
    <row r="60" spans="1:7" ht="12.75" customHeight="1">
      <c r="A60" s="29" t="s">
        <v>115</v>
      </c>
      <c r="B60" s="27" t="s">
        <v>146</v>
      </c>
      <c r="C60" s="26"/>
      <c r="D60" s="26"/>
      <c r="E60" s="34">
        <v>31.01</v>
      </c>
      <c r="F60" s="26"/>
      <c r="G60" s="32">
        <f t="shared" si="4"/>
        <v>31.01</v>
      </c>
    </row>
    <row r="61" spans="1:7" ht="12.75" customHeight="1">
      <c r="A61" s="29" t="s">
        <v>14</v>
      </c>
      <c r="B61" s="27" t="s">
        <v>147</v>
      </c>
      <c r="C61" s="26"/>
      <c r="D61" s="26"/>
      <c r="E61" s="34">
        <v>16.95</v>
      </c>
      <c r="F61" s="26"/>
      <c r="G61" s="32">
        <f t="shared" si="4"/>
        <v>16.95</v>
      </c>
    </row>
    <row r="62" spans="1:7" ht="12.75" customHeight="1">
      <c r="A62" s="35" t="s">
        <v>14</v>
      </c>
      <c r="B62" s="27" t="s">
        <v>15</v>
      </c>
      <c r="C62" s="26"/>
      <c r="D62" s="26"/>
      <c r="E62" s="34">
        <v>62.13</v>
      </c>
      <c r="F62" s="26"/>
      <c r="G62" s="32">
        <f t="shared" si="4"/>
        <v>62.13</v>
      </c>
    </row>
    <row r="63" spans="1:7" ht="12.75" customHeight="1">
      <c r="A63" s="29"/>
      <c r="B63" s="30"/>
      <c r="C63" s="26"/>
      <c r="D63" s="26"/>
      <c r="E63" s="26"/>
      <c r="F63" s="26"/>
      <c r="G63" s="32"/>
    </row>
    <row r="64" spans="1:7" ht="12.75" customHeight="1">
      <c r="A64" s="33" t="s">
        <v>148</v>
      </c>
      <c r="B64" s="30"/>
      <c r="C64" s="26"/>
      <c r="D64" s="26"/>
      <c r="E64" s="26"/>
      <c r="F64" s="26"/>
      <c r="G64" s="32"/>
    </row>
    <row r="65" spans="1:7" ht="12.75" customHeight="1">
      <c r="A65" s="29" t="s">
        <v>149</v>
      </c>
      <c r="B65" s="27" t="s">
        <v>103</v>
      </c>
      <c r="C65" s="26"/>
      <c r="D65" s="26"/>
      <c r="E65" s="26"/>
      <c r="F65" s="26"/>
      <c r="G65" s="32">
        <f>MAX(C65:F65)</f>
        <v>0</v>
      </c>
    </row>
    <row r="66" spans="1:7" ht="12.75" customHeight="1">
      <c r="A66" s="29" t="s">
        <v>106</v>
      </c>
      <c r="B66" s="27" t="s">
        <v>150</v>
      </c>
      <c r="C66" s="34">
        <v>321</v>
      </c>
      <c r="D66" s="26"/>
      <c r="E66" s="26">
        <f>469.94</f>
        <v>469.94</v>
      </c>
      <c r="F66" s="26">
        <f>1.5*E66</f>
        <v>704.91</v>
      </c>
      <c r="G66" s="32">
        <f>F66-C66</f>
        <v>383.90999999999997</v>
      </c>
    </row>
    <row r="67" spans="1:7" ht="12.75" customHeight="1">
      <c r="A67" s="29" t="s">
        <v>151</v>
      </c>
      <c r="B67" s="27" t="s">
        <v>103</v>
      </c>
      <c r="C67" s="26"/>
      <c r="D67" s="26"/>
      <c r="E67" s="26"/>
      <c r="F67" s="26"/>
      <c r="G67" s="32">
        <f>MAX(C67:F67)</f>
        <v>0</v>
      </c>
    </row>
    <row r="68" spans="1:7" ht="12.75" customHeight="1">
      <c r="A68" s="29" t="s">
        <v>152</v>
      </c>
      <c r="B68" s="27" t="s">
        <v>103</v>
      </c>
      <c r="C68" s="26"/>
      <c r="D68" s="26"/>
      <c r="E68" s="26"/>
      <c r="F68" s="26"/>
      <c r="G68" s="32">
        <f>MAX(C68:F68)</f>
        <v>0</v>
      </c>
    </row>
    <row r="69" spans="1:7" ht="12.75" customHeight="1">
      <c r="A69" s="29" t="s">
        <v>153</v>
      </c>
      <c r="B69" s="27" t="s">
        <v>103</v>
      </c>
      <c r="C69" s="26"/>
      <c r="D69" s="26"/>
      <c r="E69" s="26"/>
      <c r="F69" s="26"/>
      <c r="G69" s="32">
        <f>MAX(C69:F69)</f>
        <v>0</v>
      </c>
    </row>
    <row r="70" spans="1:7" ht="12.75" customHeight="1">
      <c r="A70" s="29" t="s">
        <v>115</v>
      </c>
      <c r="B70" s="27" t="s">
        <v>98</v>
      </c>
      <c r="C70" s="26"/>
      <c r="D70" s="26"/>
      <c r="E70" s="26"/>
      <c r="F70" s="26"/>
      <c r="G70" s="32">
        <f>MAX(C70:F70)</f>
        <v>0</v>
      </c>
    </row>
    <row r="71" spans="1:7" ht="12.75" customHeight="1">
      <c r="A71" s="29" t="s">
        <v>14</v>
      </c>
      <c r="B71" s="27" t="s">
        <v>98</v>
      </c>
      <c r="C71" s="26"/>
      <c r="D71" s="26"/>
      <c r="E71" s="26"/>
      <c r="F71" s="26"/>
      <c r="G71" s="32">
        <f>MAX(C71:F71)</f>
        <v>0</v>
      </c>
    </row>
    <row r="72" spans="1:7" ht="12.75" customHeight="1">
      <c r="A72" s="29"/>
      <c r="B72" s="30"/>
      <c r="C72" s="26"/>
      <c r="D72" s="26"/>
      <c r="E72" s="26"/>
      <c r="F72" s="26"/>
      <c r="G72" s="32"/>
    </row>
    <row r="73" spans="1:7" ht="12.75" customHeight="1">
      <c r="A73" s="33" t="s">
        <v>154</v>
      </c>
      <c r="B73" s="30"/>
      <c r="C73" s="26"/>
      <c r="D73" s="26"/>
      <c r="E73" s="26"/>
      <c r="F73" s="26"/>
      <c r="G73" s="32"/>
    </row>
    <row r="74" spans="1:7" ht="12.75" customHeight="1">
      <c r="A74" s="29" t="s">
        <v>155</v>
      </c>
      <c r="B74" s="27" t="s">
        <v>103</v>
      </c>
      <c r="C74" s="26"/>
      <c r="D74" s="26"/>
      <c r="E74" s="26"/>
      <c r="F74" s="26"/>
      <c r="G74" s="32">
        <f>MAX(C74:F74)</f>
        <v>0</v>
      </c>
    </row>
    <row r="75" spans="1:7" ht="12.75" customHeight="1">
      <c r="A75" s="29" t="s">
        <v>106</v>
      </c>
      <c r="B75" s="27" t="s">
        <v>22</v>
      </c>
      <c r="C75" s="34">
        <v>195</v>
      </c>
      <c r="D75" s="26"/>
      <c r="E75" s="34">
        <v>199</v>
      </c>
      <c r="F75" s="26">
        <f>1.5*E75</f>
        <v>298.5</v>
      </c>
      <c r="G75" s="32">
        <f>F75-C75</f>
        <v>103.5</v>
      </c>
    </row>
    <row r="76" spans="1:7" ht="12.75" customHeight="1">
      <c r="A76" s="29" t="s">
        <v>151</v>
      </c>
      <c r="B76" s="27" t="s">
        <v>103</v>
      </c>
      <c r="C76" s="26"/>
      <c r="D76" s="26"/>
      <c r="E76" s="26"/>
      <c r="F76" s="26"/>
      <c r="G76" s="32">
        <f>MAX(C76:F76)</f>
        <v>0</v>
      </c>
    </row>
    <row r="77" spans="1:7" ht="12.75" customHeight="1">
      <c r="A77" s="29" t="s">
        <v>156</v>
      </c>
      <c r="B77" s="27" t="s">
        <v>103</v>
      </c>
      <c r="C77" s="26"/>
      <c r="D77" s="26"/>
      <c r="E77" s="26"/>
      <c r="F77" s="26"/>
      <c r="G77" s="32">
        <f>MAX(C77:F77)</f>
        <v>0</v>
      </c>
    </row>
    <row r="78" spans="1:7" ht="12.75" customHeight="1">
      <c r="A78" s="29" t="s">
        <v>157</v>
      </c>
      <c r="B78" s="27" t="s">
        <v>103</v>
      </c>
      <c r="C78" s="26"/>
      <c r="D78" s="26"/>
      <c r="E78" s="26"/>
      <c r="F78" s="26"/>
      <c r="G78" s="32">
        <f>MAX(C78:F78)</f>
        <v>0</v>
      </c>
    </row>
    <row r="79" spans="1:7" ht="12.75" customHeight="1">
      <c r="A79" s="29" t="s">
        <v>115</v>
      </c>
      <c r="B79" s="27" t="s">
        <v>98</v>
      </c>
      <c r="C79" s="26"/>
      <c r="D79" s="26"/>
      <c r="E79" s="26"/>
      <c r="F79" s="26"/>
      <c r="G79" s="32">
        <f>MAX(C79:F79)</f>
        <v>0</v>
      </c>
    </row>
    <row r="80" spans="1:7" ht="12.75" customHeight="1">
      <c r="A80" s="29" t="s">
        <v>14</v>
      </c>
      <c r="B80" s="27" t="s">
        <v>98</v>
      </c>
      <c r="C80" s="26"/>
      <c r="D80" s="26"/>
      <c r="E80" s="26"/>
      <c r="F80" s="26"/>
      <c r="G80" s="32">
        <f>MAX(C80:F80)</f>
        <v>0</v>
      </c>
    </row>
    <row r="81" spans="1:7" ht="12.75" customHeight="1">
      <c r="A81" s="29"/>
      <c r="B81" s="30"/>
      <c r="C81" s="26"/>
      <c r="D81" s="26"/>
      <c r="E81" s="26"/>
      <c r="F81" s="26"/>
      <c r="G81" s="32"/>
    </row>
    <row r="82" spans="1:7" ht="12.75" customHeight="1">
      <c r="A82" s="33" t="s">
        <v>158</v>
      </c>
      <c r="B82" s="30"/>
      <c r="C82" s="26"/>
      <c r="D82" s="26"/>
      <c r="E82" s="26"/>
      <c r="F82" s="26"/>
      <c r="G82" s="32"/>
    </row>
    <row r="83" spans="1:7" ht="12.75" customHeight="1">
      <c r="A83" s="29" t="s">
        <v>159</v>
      </c>
      <c r="B83" s="27" t="s">
        <v>25</v>
      </c>
      <c r="C83" s="34">
        <v>482.99</v>
      </c>
      <c r="D83" s="26"/>
      <c r="E83" s="34">
        <v>378.99</v>
      </c>
      <c r="F83" s="36">
        <f>1.5*E83</f>
        <v>568.48500000000001</v>
      </c>
      <c r="G83" s="28">
        <f>F83-C83</f>
        <v>85.495000000000005</v>
      </c>
    </row>
    <row r="84" spans="1:7" ht="12.75" customHeight="1">
      <c r="A84" s="29" t="s">
        <v>160</v>
      </c>
      <c r="B84" s="27" t="s">
        <v>98</v>
      </c>
      <c r="C84" s="26"/>
      <c r="D84" s="26"/>
      <c r="E84" s="26"/>
      <c r="F84" s="26"/>
      <c r="G84" s="32">
        <f t="shared" ref="G84:G94" si="5">MAX(C84:F84)</f>
        <v>0</v>
      </c>
    </row>
    <row r="85" spans="1:7" ht="12.75" customHeight="1">
      <c r="A85" s="29" t="s">
        <v>161</v>
      </c>
      <c r="B85" s="27" t="s">
        <v>103</v>
      </c>
      <c r="C85" s="26"/>
      <c r="D85" s="26"/>
      <c r="E85" s="26"/>
      <c r="F85" s="26"/>
      <c r="G85" s="32">
        <f t="shared" si="5"/>
        <v>0</v>
      </c>
    </row>
    <row r="86" spans="1:7" ht="12.75" customHeight="1">
      <c r="A86" s="29" t="s">
        <v>162</v>
      </c>
      <c r="B86" s="27" t="s">
        <v>103</v>
      </c>
      <c r="C86" s="26"/>
      <c r="D86" s="26"/>
      <c r="E86" s="26"/>
      <c r="F86" s="26"/>
      <c r="G86" s="32">
        <f t="shared" si="5"/>
        <v>0</v>
      </c>
    </row>
    <row r="87" spans="1:7" ht="12.75" customHeight="1">
      <c r="A87" s="29" t="s">
        <v>163</v>
      </c>
      <c r="B87" s="27" t="s">
        <v>103</v>
      </c>
      <c r="C87" s="26"/>
      <c r="D87" s="26"/>
      <c r="E87" s="26"/>
      <c r="F87" s="26"/>
      <c r="G87" s="32">
        <f t="shared" si="5"/>
        <v>0</v>
      </c>
    </row>
    <row r="88" spans="1:7" ht="12.75" customHeight="1">
      <c r="A88" s="29" t="s">
        <v>164</v>
      </c>
      <c r="B88" s="27" t="s">
        <v>103</v>
      </c>
      <c r="C88" s="26"/>
      <c r="D88" s="26"/>
      <c r="E88" s="26"/>
      <c r="F88" s="26"/>
      <c r="G88" s="32">
        <f t="shared" si="5"/>
        <v>0</v>
      </c>
    </row>
    <row r="89" spans="1:7" ht="12.75" customHeight="1">
      <c r="A89" s="29" t="s">
        <v>165</v>
      </c>
      <c r="B89" s="27" t="s">
        <v>103</v>
      </c>
      <c r="C89" s="26"/>
      <c r="D89" s="26"/>
      <c r="E89" s="26"/>
      <c r="F89" s="26"/>
      <c r="G89" s="32">
        <f t="shared" si="5"/>
        <v>0</v>
      </c>
    </row>
    <row r="90" spans="1:7" ht="12.75" customHeight="1">
      <c r="A90" s="29" t="s">
        <v>166</v>
      </c>
      <c r="B90" s="27" t="s">
        <v>103</v>
      </c>
      <c r="C90" s="26"/>
      <c r="D90" s="26"/>
      <c r="E90" s="26"/>
      <c r="F90" s="26"/>
      <c r="G90" s="32">
        <f t="shared" si="5"/>
        <v>0</v>
      </c>
    </row>
    <row r="91" spans="1:7" ht="12.75" customHeight="1">
      <c r="A91" s="29" t="s">
        <v>167</v>
      </c>
      <c r="B91" s="27" t="s">
        <v>103</v>
      </c>
      <c r="C91" s="26"/>
      <c r="D91" s="26"/>
      <c r="E91" s="26"/>
      <c r="F91" s="26"/>
      <c r="G91" s="32">
        <f t="shared" si="5"/>
        <v>0</v>
      </c>
    </row>
    <row r="92" spans="1:7" ht="12.75" customHeight="1">
      <c r="A92" s="37" t="s">
        <v>168</v>
      </c>
      <c r="B92" s="27" t="s">
        <v>98</v>
      </c>
      <c r="C92" s="26"/>
      <c r="D92" s="26"/>
      <c r="E92" s="26"/>
      <c r="F92" s="26"/>
      <c r="G92" s="32">
        <f t="shared" si="5"/>
        <v>0</v>
      </c>
    </row>
    <row r="93" spans="1:7" ht="12.75" customHeight="1">
      <c r="A93" s="29" t="s">
        <v>115</v>
      </c>
      <c r="B93" s="27" t="s">
        <v>98</v>
      </c>
      <c r="C93" s="26"/>
      <c r="D93" s="26"/>
      <c r="E93" s="26"/>
      <c r="F93" s="26"/>
      <c r="G93" s="32">
        <f t="shared" si="5"/>
        <v>0</v>
      </c>
    </row>
    <row r="94" spans="1:7" ht="12.75" customHeight="1">
      <c r="A94" s="29" t="s">
        <v>14</v>
      </c>
      <c r="B94" s="27" t="s">
        <v>98</v>
      </c>
      <c r="C94" s="26"/>
      <c r="D94" s="26"/>
      <c r="E94" s="26"/>
      <c r="F94" s="26"/>
      <c r="G94" s="32">
        <f t="shared" si="5"/>
        <v>0</v>
      </c>
    </row>
    <row r="95" spans="1:7" ht="12.75" customHeight="1">
      <c r="A95" s="29"/>
      <c r="B95" s="30"/>
      <c r="C95" s="26"/>
      <c r="D95" s="26"/>
      <c r="E95" s="26"/>
      <c r="F95" s="26"/>
      <c r="G95" s="32"/>
    </row>
    <row r="96" spans="1:7" ht="12.75" customHeight="1">
      <c r="A96" s="33" t="s">
        <v>169</v>
      </c>
      <c r="B96" s="30"/>
      <c r="C96" s="26"/>
      <c r="D96" s="26"/>
      <c r="E96" s="26"/>
      <c r="F96" s="26"/>
      <c r="G96" s="32"/>
    </row>
    <row r="97" spans="1:7" ht="12.75" customHeight="1">
      <c r="A97" s="29" t="s">
        <v>170</v>
      </c>
      <c r="B97" s="38" t="s">
        <v>103</v>
      </c>
      <c r="C97" s="26"/>
      <c r="D97" s="26"/>
      <c r="E97" s="26"/>
      <c r="F97" s="26"/>
      <c r="G97" s="32">
        <f t="shared" ref="G97:G103" si="6">MAX(C97:F97)</f>
        <v>0</v>
      </c>
    </row>
    <row r="98" spans="1:7" ht="12.75" customHeight="1">
      <c r="A98" s="29" t="s">
        <v>171</v>
      </c>
      <c r="B98" s="38" t="s">
        <v>103</v>
      </c>
      <c r="C98" s="26"/>
      <c r="D98" s="26"/>
      <c r="E98" s="26"/>
      <c r="F98" s="26"/>
      <c r="G98" s="32">
        <f t="shared" si="6"/>
        <v>0</v>
      </c>
    </row>
    <row r="99" spans="1:7" ht="12.75" customHeight="1">
      <c r="A99" s="29" t="s">
        <v>172</v>
      </c>
      <c r="B99" s="38" t="s">
        <v>103</v>
      </c>
      <c r="C99" s="26"/>
      <c r="D99" s="26"/>
      <c r="E99" s="26"/>
      <c r="F99" s="26"/>
      <c r="G99" s="32">
        <f t="shared" si="6"/>
        <v>0</v>
      </c>
    </row>
    <row r="100" spans="1:7" ht="12.75" customHeight="1">
      <c r="A100" s="29" t="s">
        <v>173</v>
      </c>
      <c r="B100" s="38" t="s">
        <v>103</v>
      </c>
      <c r="C100" s="26"/>
      <c r="D100" s="26"/>
      <c r="E100" s="26"/>
      <c r="F100" s="26"/>
      <c r="G100" s="32">
        <f t="shared" si="6"/>
        <v>0</v>
      </c>
    </row>
    <row r="101" spans="1:7" ht="12.75" customHeight="1">
      <c r="A101" s="29" t="s">
        <v>174</v>
      </c>
      <c r="B101" s="38" t="s">
        <v>103</v>
      </c>
      <c r="C101" s="26"/>
      <c r="D101" s="26"/>
      <c r="E101" s="26"/>
      <c r="F101" s="26"/>
      <c r="G101" s="32">
        <f t="shared" si="6"/>
        <v>0</v>
      </c>
    </row>
    <row r="102" spans="1:7" ht="12.75" customHeight="1">
      <c r="A102" s="29" t="s">
        <v>115</v>
      </c>
      <c r="B102" s="38" t="s">
        <v>98</v>
      </c>
      <c r="C102" s="26"/>
      <c r="D102" s="26"/>
      <c r="E102" s="26"/>
      <c r="F102" s="26"/>
      <c r="G102" s="32">
        <f t="shared" si="6"/>
        <v>0</v>
      </c>
    </row>
    <row r="103" spans="1:7" ht="12.75" customHeight="1">
      <c r="A103" s="29" t="s">
        <v>14</v>
      </c>
      <c r="B103" s="38" t="s">
        <v>98</v>
      </c>
      <c r="C103" s="26"/>
      <c r="D103" s="26"/>
      <c r="E103" s="26"/>
      <c r="F103" s="26"/>
      <c r="G103" s="32">
        <f t="shared" si="6"/>
        <v>0</v>
      </c>
    </row>
    <row r="104" spans="1:7" ht="12.75" customHeight="1">
      <c r="A104" s="29"/>
      <c r="B104" s="30"/>
      <c r="C104" s="26"/>
      <c r="D104" s="26"/>
      <c r="E104" s="26"/>
      <c r="F104" s="26"/>
      <c r="G104" s="32"/>
    </row>
    <row r="105" spans="1:7" ht="12.75" customHeight="1">
      <c r="A105" s="33" t="s">
        <v>175</v>
      </c>
      <c r="B105" s="30"/>
      <c r="C105" s="26"/>
      <c r="D105" s="26"/>
      <c r="E105" s="26"/>
      <c r="F105" s="26"/>
      <c r="G105" s="32"/>
    </row>
    <row r="106" spans="1:7" ht="12.75" customHeight="1">
      <c r="A106" s="29" t="s">
        <v>176</v>
      </c>
      <c r="B106" s="38" t="s">
        <v>98</v>
      </c>
      <c r="C106" s="26"/>
      <c r="D106" s="26"/>
      <c r="E106" s="26"/>
      <c r="F106" s="26"/>
      <c r="G106" s="32">
        <f>MAX(C106:F106)</f>
        <v>0</v>
      </c>
    </row>
    <row r="107" spans="1:7" ht="12.75" customHeight="1">
      <c r="A107" s="29" t="s">
        <v>177</v>
      </c>
      <c r="B107" s="38" t="s">
        <v>103</v>
      </c>
      <c r="C107" s="26"/>
      <c r="D107" s="26"/>
      <c r="E107" s="26"/>
      <c r="F107" s="26"/>
      <c r="G107" s="32">
        <f>MAX(C107:F107)</f>
        <v>0</v>
      </c>
    </row>
    <row r="108" spans="1:7" ht="12.75" customHeight="1">
      <c r="A108" s="29" t="s">
        <v>178</v>
      </c>
      <c r="B108" s="27" t="s">
        <v>27</v>
      </c>
      <c r="C108" s="26"/>
      <c r="D108" s="26"/>
      <c r="E108" s="39">
        <v>25.66</v>
      </c>
      <c r="F108" s="26"/>
      <c r="G108" s="28">
        <v>25.66</v>
      </c>
    </row>
    <row r="109" spans="1:7" ht="12.75" customHeight="1">
      <c r="A109" s="29" t="s">
        <v>179</v>
      </c>
      <c r="B109" s="38" t="s">
        <v>103</v>
      </c>
      <c r="C109" s="26"/>
      <c r="D109" s="26"/>
      <c r="E109" s="26"/>
      <c r="F109" s="26"/>
      <c r="G109" s="32">
        <f>MAX(C109:F109)</f>
        <v>0</v>
      </c>
    </row>
    <row r="110" spans="1:7" ht="12.75" customHeight="1">
      <c r="A110" s="29" t="s">
        <v>14</v>
      </c>
      <c r="B110" s="40" t="s">
        <v>98</v>
      </c>
      <c r="C110" s="26"/>
      <c r="D110" s="26"/>
      <c r="F110" s="26"/>
      <c r="G110" s="32">
        <f>MAX(C110:F110)</f>
        <v>0</v>
      </c>
    </row>
    <row r="111" spans="1:7" ht="12.75" customHeight="1">
      <c r="A111" s="29"/>
      <c r="B111" s="30"/>
      <c r="C111" s="26"/>
      <c r="D111" s="26"/>
      <c r="E111" s="26"/>
      <c r="F111" s="26"/>
      <c r="G111" s="32"/>
    </row>
    <row r="112" spans="1:7" ht="12.75" customHeight="1">
      <c r="A112" s="33" t="s">
        <v>180</v>
      </c>
      <c r="B112" s="30"/>
      <c r="C112" s="26"/>
      <c r="D112" s="26"/>
      <c r="E112" s="26"/>
      <c r="F112" s="26"/>
      <c r="G112" s="32"/>
    </row>
    <row r="113" spans="1:7" ht="12.75" customHeight="1">
      <c r="A113" s="29" t="s">
        <v>181</v>
      </c>
      <c r="B113" s="38" t="s">
        <v>98</v>
      </c>
      <c r="C113" s="26"/>
      <c r="D113" s="26"/>
      <c r="E113" s="26"/>
      <c r="F113" s="26"/>
      <c r="G113" s="32">
        <f t="shared" ref="G113:G127" si="7">MAX(C113:F113)</f>
        <v>0</v>
      </c>
    </row>
    <row r="114" spans="1:7" ht="12.75" customHeight="1">
      <c r="A114" s="29" t="s">
        <v>182</v>
      </c>
      <c r="B114" s="38" t="s">
        <v>98</v>
      </c>
      <c r="C114" s="26"/>
      <c r="D114" s="26"/>
      <c r="E114" s="26"/>
      <c r="F114" s="26"/>
      <c r="G114" s="32">
        <f t="shared" si="7"/>
        <v>0</v>
      </c>
    </row>
    <row r="115" spans="1:7" ht="12.75" customHeight="1">
      <c r="A115" s="29" t="s">
        <v>183</v>
      </c>
      <c r="B115" s="38" t="s">
        <v>103</v>
      </c>
      <c r="C115" s="26"/>
      <c r="D115" s="26"/>
      <c r="E115" s="26"/>
      <c r="F115" s="26"/>
      <c r="G115" s="32">
        <f t="shared" si="7"/>
        <v>0</v>
      </c>
    </row>
    <row r="116" spans="1:7" ht="12.75" customHeight="1">
      <c r="A116" s="29" t="s">
        <v>184</v>
      </c>
      <c r="B116" s="38" t="s">
        <v>103</v>
      </c>
      <c r="C116" s="26"/>
      <c r="D116" s="26"/>
      <c r="E116" s="26"/>
      <c r="F116" s="26"/>
      <c r="G116" s="32">
        <f t="shared" si="7"/>
        <v>0</v>
      </c>
    </row>
    <row r="117" spans="1:7" ht="12.75" customHeight="1">
      <c r="A117" s="29" t="s">
        <v>185</v>
      </c>
      <c r="B117" s="38" t="s">
        <v>103</v>
      </c>
      <c r="C117" s="26"/>
      <c r="D117" s="26"/>
      <c r="E117" s="26"/>
      <c r="F117" s="26"/>
      <c r="G117" s="32">
        <f t="shared" si="7"/>
        <v>0</v>
      </c>
    </row>
    <row r="118" spans="1:7" ht="12.75" customHeight="1">
      <c r="A118" s="29" t="s">
        <v>186</v>
      </c>
      <c r="B118" s="38" t="s">
        <v>103</v>
      </c>
      <c r="C118" s="26"/>
      <c r="D118" s="26"/>
      <c r="E118" s="26"/>
      <c r="F118" s="26"/>
      <c r="G118" s="32">
        <f t="shared" si="7"/>
        <v>0</v>
      </c>
    </row>
    <row r="119" spans="1:7" ht="12.75" customHeight="1">
      <c r="A119" s="29" t="s">
        <v>187</v>
      </c>
      <c r="B119" s="38" t="s">
        <v>103</v>
      </c>
      <c r="C119" s="26"/>
      <c r="D119" s="26"/>
      <c r="E119" s="26"/>
      <c r="F119" s="26"/>
      <c r="G119" s="32">
        <f t="shared" si="7"/>
        <v>0</v>
      </c>
    </row>
    <row r="120" spans="1:7" ht="12.75" customHeight="1">
      <c r="A120" s="29" t="s">
        <v>188</v>
      </c>
      <c r="B120" s="38" t="s">
        <v>103</v>
      </c>
      <c r="C120" s="26"/>
      <c r="D120" s="26"/>
      <c r="E120" s="26"/>
      <c r="F120" s="26"/>
      <c r="G120" s="32">
        <f t="shared" si="7"/>
        <v>0</v>
      </c>
    </row>
    <row r="121" spans="1:7" ht="12.75" customHeight="1">
      <c r="A121" s="29" t="s">
        <v>189</v>
      </c>
      <c r="B121" s="38" t="s">
        <v>103</v>
      </c>
      <c r="C121" s="26"/>
      <c r="D121" s="26"/>
      <c r="E121" s="26"/>
      <c r="F121" s="26"/>
      <c r="G121" s="32">
        <f t="shared" si="7"/>
        <v>0</v>
      </c>
    </row>
    <row r="122" spans="1:7" ht="12.75" customHeight="1">
      <c r="A122" s="29" t="s">
        <v>190</v>
      </c>
      <c r="B122" s="27" t="s">
        <v>191</v>
      </c>
      <c r="C122" s="26"/>
      <c r="D122" s="26"/>
      <c r="E122" s="34">
        <v>63.74</v>
      </c>
      <c r="F122" s="26"/>
      <c r="G122" s="32">
        <f t="shared" si="7"/>
        <v>63.74</v>
      </c>
    </row>
    <row r="123" spans="1:7" ht="12.75" customHeight="1">
      <c r="A123" s="29" t="s">
        <v>192</v>
      </c>
      <c r="B123" s="38" t="s">
        <v>103</v>
      </c>
      <c r="C123" s="26"/>
      <c r="D123" s="26"/>
      <c r="E123" s="26"/>
      <c r="F123" s="26"/>
      <c r="G123" s="32">
        <f t="shared" si="7"/>
        <v>0</v>
      </c>
    </row>
    <row r="124" spans="1:7" ht="12.75" customHeight="1">
      <c r="A124" s="29" t="s">
        <v>193</v>
      </c>
      <c r="B124" s="38" t="s">
        <v>103</v>
      </c>
      <c r="C124" s="26"/>
      <c r="D124" s="26"/>
      <c r="E124" s="26"/>
      <c r="F124" s="26"/>
      <c r="G124" s="32">
        <f t="shared" si="7"/>
        <v>0</v>
      </c>
    </row>
    <row r="125" spans="1:7" ht="12.75" customHeight="1">
      <c r="A125" s="29" t="s">
        <v>194</v>
      </c>
      <c r="B125" s="38" t="s">
        <v>98</v>
      </c>
      <c r="C125" s="26"/>
      <c r="D125" s="26"/>
      <c r="E125" s="26"/>
      <c r="F125" s="26"/>
      <c r="G125" s="32">
        <f t="shared" si="7"/>
        <v>0</v>
      </c>
    </row>
    <row r="126" spans="1:7" ht="12.75" customHeight="1">
      <c r="A126" s="29" t="s">
        <v>115</v>
      </c>
      <c r="B126" s="38" t="s">
        <v>98</v>
      </c>
      <c r="C126" s="26"/>
      <c r="D126" s="26"/>
      <c r="E126" s="26"/>
      <c r="F126" s="26"/>
      <c r="G126" s="32">
        <f t="shared" si="7"/>
        <v>0</v>
      </c>
    </row>
    <row r="127" spans="1:7" ht="12.75" customHeight="1">
      <c r="A127" s="29" t="s">
        <v>14</v>
      </c>
      <c r="B127" s="38" t="s">
        <v>98</v>
      </c>
      <c r="C127" s="26"/>
      <c r="D127" s="26"/>
      <c r="E127" s="26"/>
      <c r="F127" s="26"/>
      <c r="G127" s="32">
        <f t="shared" si="7"/>
        <v>0</v>
      </c>
    </row>
    <row r="128" spans="1:7" ht="12.75" customHeight="1">
      <c r="A128" s="29"/>
      <c r="B128" s="30"/>
      <c r="C128" s="26"/>
      <c r="D128" s="26"/>
      <c r="E128" s="26"/>
      <c r="F128" s="26"/>
      <c r="G128" s="32"/>
    </row>
    <row r="129" spans="1:7" ht="12.75" customHeight="1">
      <c r="A129" s="33" t="s">
        <v>195</v>
      </c>
      <c r="B129" s="30"/>
      <c r="C129" s="26"/>
      <c r="D129" s="26"/>
      <c r="E129" s="26"/>
      <c r="F129" s="26"/>
      <c r="G129" s="32"/>
    </row>
    <row r="130" spans="1:7" ht="12.75" customHeight="1">
      <c r="A130" s="29" t="s">
        <v>196</v>
      </c>
      <c r="B130" s="38" t="s">
        <v>103</v>
      </c>
      <c r="C130" s="26"/>
      <c r="D130" s="26"/>
      <c r="E130" s="26"/>
      <c r="F130" s="26"/>
      <c r="G130" s="32">
        <f t="shared" ref="G130:G151" si="8">MAX(C130:F130)</f>
        <v>0</v>
      </c>
    </row>
    <row r="131" spans="1:7" ht="12.75" customHeight="1">
      <c r="A131" s="29" t="s">
        <v>197</v>
      </c>
      <c r="B131" s="38" t="s">
        <v>103</v>
      </c>
      <c r="C131" s="26"/>
      <c r="D131" s="26"/>
      <c r="E131" s="26"/>
      <c r="F131" s="26"/>
      <c r="G131" s="32">
        <f t="shared" si="8"/>
        <v>0</v>
      </c>
    </row>
    <row r="132" spans="1:7" ht="12.75" customHeight="1">
      <c r="A132" s="29" t="s">
        <v>198</v>
      </c>
      <c r="B132" s="38" t="s">
        <v>103</v>
      </c>
      <c r="C132" s="26"/>
      <c r="D132" s="26"/>
      <c r="E132" s="26"/>
      <c r="F132" s="26"/>
      <c r="G132" s="32">
        <f t="shared" si="8"/>
        <v>0</v>
      </c>
    </row>
    <row r="133" spans="1:7" ht="12.75" customHeight="1">
      <c r="A133" s="29" t="s">
        <v>199</v>
      </c>
      <c r="B133" s="38" t="s">
        <v>103</v>
      </c>
      <c r="C133" s="26"/>
      <c r="D133" s="26"/>
      <c r="E133" s="26"/>
      <c r="F133" s="26"/>
      <c r="G133" s="32">
        <f t="shared" si="8"/>
        <v>0</v>
      </c>
    </row>
    <row r="134" spans="1:7" ht="12.75" customHeight="1">
      <c r="A134" s="29" t="s">
        <v>200</v>
      </c>
      <c r="B134" s="38" t="s">
        <v>103</v>
      </c>
      <c r="C134" s="26"/>
      <c r="D134" s="26"/>
      <c r="E134" s="26"/>
      <c r="F134" s="26"/>
      <c r="G134" s="32">
        <f t="shared" si="8"/>
        <v>0</v>
      </c>
    </row>
    <row r="135" spans="1:7" ht="12.75" customHeight="1">
      <c r="A135" s="29" t="s">
        <v>201</v>
      </c>
      <c r="B135" s="38" t="s">
        <v>103</v>
      </c>
      <c r="C135" s="26"/>
      <c r="D135" s="26"/>
      <c r="E135" s="26"/>
      <c r="F135" s="26"/>
      <c r="G135" s="32">
        <f t="shared" si="8"/>
        <v>0</v>
      </c>
    </row>
    <row r="136" spans="1:7" ht="12.75" customHeight="1">
      <c r="A136" s="29" t="s">
        <v>202</v>
      </c>
      <c r="B136" s="40" t="s">
        <v>103</v>
      </c>
      <c r="C136" s="26"/>
      <c r="D136" s="26"/>
      <c r="E136" s="26"/>
      <c r="F136" s="26"/>
      <c r="G136" s="32">
        <f t="shared" si="8"/>
        <v>0</v>
      </c>
    </row>
    <row r="137" spans="1:7" ht="12.75" customHeight="1">
      <c r="A137" s="29" t="s">
        <v>203</v>
      </c>
      <c r="B137" s="38" t="s">
        <v>98</v>
      </c>
      <c r="C137" s="26"/>
      <c r="D137" s="26"/>
      <c r="E137" s="26"/>
      <c r="F137" s="26"/>
      <c r="G137" s="32">
        <f t="shared" si="8"/>
        <v>0</v>
      </c>
    </row>
    <row r="138" spans="1:7" ht="12.75" customHeight="1">
      <c r="A138" s="37" t="s">
        <v>204</v>
      </c>
      <c r="B138" s="38" t="s">
        <v>98</v>
      </c>
      <c r="C138" s="26"/>
      <c r="D138" s="26"/>
      <c r="E138" s="26"/>
      <c r="F138" s="26"/>
      <c r="G138" s="32">
        <f t="shared" si="8"/>
        <v>0</v>
      </c>
    </row>
    <row r="139" spans="1:7" ht="12.75" customHeight="1">
      <c r="A139" s="29" t="s">
        <v>205</v>
      </c>
      <c r="B139" s="38" t="s">
        <v>206</v>
      </c>
      <c r="C139" s="26"/>
      <c r="D139" s="26"/>
      <c r="E139" s="26"/>
      <c r="F139" s="26"/>
      <c r="G139" s="32">
        <f t="shared" si="8"/>
        <v>0</v>
      </c>
    </row>
    <row r="140" spans="1:7" ht="12.75" customHeight="1">
      <c r="A140" s="29" t="s">
        <v>207</v>
      </c>
      <c r="B140" s="38" t="s">
        <v>206</v>
      </c>
      <c r="C140" s="26"/>
      <c r="D140" s="26"/>
      <c r="E140" s="26"/>
      <c r="F140" s="26"/>
      <c r="G140" s="32">
        <f t="shared" si="8"/>
        <v>0</v>
      </c>
    </row>
    <row r="141" spans="1:7" ht="12.75" customHeight="1">
      <c r="A141" s="29" t="s">
        <v>208</v>
      </c>
      <c r="B141" s="38" t="s">
        <v>98</v>
      </c>
      <c r="C141" s="26"/>
      <c r="D141" s="26"/>
      <c r="E141" s="26"/>
      <c r="F141" s="26"/>
      <c r="G141" s="32">
        <f t="shared" si="8"/>
        <v>0</v>
      </c>
    </row>
    <row r="142" spans="1:7" ht="12.75" customHeight="1">
      <c r="A142" s="29" t="s">
        <v>209</v>
      </c>
      <c r="B142" s="38" t="s">
        <v>103</v>
      </c>
      <c r="C142" s="26"/>
      <c r="D142" s="26"/>
      <c r="E142" s="26"/>
      <c r="F142" s="26"/>
      <c r="G142" s="32">
        <f t="shared" si="8"/>
        <v>0</v>
      </c>
    </row>
    <row r="143" spans="1:7" ht="12.75" customHeight="1">
      <c r="A143" s="29" t="s">
        <v>210</v>
      </c>
      <c r="B143" s="38" t="s">
        <v>211</v>
      </c>
      <c r="C143" s="26"/>
      <c r="D143" s="26"/>
      <c r="E143" s="26"/>
      <c r="F143" s="26"/>
      <c r="G143" s="32">
        <f t="shared" si="8"/>
        <v>0</v>
      </c>
    </row>
    <row r="144" spans="1:7" ht="12.75" customHeight="1">
      <c r="A144" s="29" t="s">
        <v>212</v>
      </c>
      <c r="B144" s="38" t="s">
        <v>211</v>
      </c>
      <c r="C144" s="26"/>
      <c r="D144" s="26"/>
      <c r="E144" s="26"/>
      <c r="F144" s="26"/>
      <c r="G144" s="32">
        <f t="shared" si="8"/>
        <v>0</v>
      </c>
    </row>
    <row r="145" spans="1:7" ht="12.75" customHeight="1">
      <c r="A145" s="29" t="s">
        <v>115</v>
      </c>
      <c r="B145" s="38" t="s">
        <v>98</v>
      </c>
      <c r="C145" s="26"/>
      <c r="D145" s="26"/>
      <c r="E145" s="26"/>
      <c r="F145" s="26"/>
      <c r="G145" s="32">
        <f t="shared" si="8"/>
        <v>0</v>
      </c>
    </row>
    <row r="146" spans="1:7" ht="12.75" customHeight="1">
      <c r="A146" s="29" t="s">
        <v>213</v>
      </c>
      <c r="B146" s="38" t="s">
        <v>98</v>
      </c>
      <c r="C146" s="26"/>
      <c r="D146" s="26"/>
      <c r="E146" s="26"/>
      <c r="F146" s="26"/>
      <c r="G146" s="32">
        <f t="shared" si="8"/>
        <v>0</v>
      </c>
    </row>
    <row r="147" spans="1:7" ht="12.75" customHeight="1">
      <c r="A147" s="29" t="s">
        <v>214</v>
      </c>
      <c r="B147" s="38" t="s">
        <v>98</v>
      </c>
      <c r="C147" s="26"/>
      <c r="D147" s="26"/>
      <c r="E147" s="26"/>
      <c r="F147" s="26"/>
      <c r="G147" s="32">
        <f t="shared" si="8"/>
        <v>0</v>
      </c>
    </row>
    <row r="148" spans="1:7" ht="12.75" customHeight="1">
      <c r="A148" s="29" t="s">
        <v>198</v>
      </c>
      <c r="B148" s="38" t="s">
        <v>98</v>
      </c>
      <c r="C148" s="26"/>
      <c r="D148" s="26"/>
      <c r="E148" s="26"/>
      <c r="F148" s="26"/>
      <c r="G148" s="32">
        <f t="shared" si="8"/>
        <v>0</v>
      </c>
    </row>
    <row r="149" spans="1:7" ht="12.75" customHeight="1">
      <c r="A149" s="29"/>
      <c r="B149" s="30"/>
      <c r="C149" s="26"/>
      <c r="D149" s="26"/>
      <c r="E149" s="26"/>
      <c r="F149" s="26"/>
      <c r="G149" s="32">
        <f t="shared" si="8"/>
        <v>0</v>
      </c>
    </row>
    <row r="150" spans="1:7" ht="12.75" customHeight="1">
      <c r="A150" s="29"/>
      <c r="B150" s="30"/>
      <c r="C150" s="26"/>
      <c r="D150" s="26"/>
      <c r="E150" s="26"/>
      <c r="F150" s="26"/>
      <c r="G150" s="32">
        <f t="shared" si="8"/>
        <v>0</v>
      </c>
    </row>
    <row r="151" spans="1:7" ht="12.75" customHeight="1">
      <c r="A151" s="29"/>
      <c r="B151" s="30"/>
      <c r="C151" s="26"/>
      <c r="D151" s="26"/>
      <c r="E151" s="26"/>
      <c r="F151" s="26"/>
      <c r="G151" s="32">
        <f t="shared" si="8"/>
        <v>0</v>
      </c>
    </row>
    <row r="152" spans="1:7" ht="12.75" customHeight="1">
      <c r="A152" s="29"/>
      <c r="B152" s="30"/>
      <c r="C152" s="26"/>
      <c r="D152" s="26"/>
      <c r="E152" s="26"/>
      <c r="F152" s="26"/>
      <c r="G152" s="26"/>
    </row>
    <row r="153" spans="1:7" ht="12.75" customHeight="1">
      <c r="B153" s="41" t="s">
        <v>215</v>
      </c>
      <c r="C153" s="41">
        <f>SUM(C4:C152)</f>
        <v>998.99</v>
      </c>
      <c r="D153" s="41">
        <f>SUM(D4:D152)</f>
        <v>0</v>
      </c>
      <c r="E153" s="41">
        <f>SUM(E4:E152)</f>
        <v>2143.7099999999996</v>
      </c>
      <c r="F153" s="41">
        <f>SUM(F4:F152)</f>
        <v>1571.895</v>
      </c>
      <c r="G153" s="42">
        <f>SUM(G4:G152)</f>
        <v>10717.684999999999</v>
      </c>
    </row>
    <row r="154" spans="1:7" ht="12.75" customHeight="1"/>
    <row r="155" spans="1:7" ht="12.75" customHeight="1">
      <c r="B155" s="41" t="s">
        <v>216</v>
      </c>
      <c r="C155" s="43">
        <f>SUM(G4:G152)</f>
        <v>10717.684999999999</v>
      </c>
    </row>
    <row r="156" spans="1:7" ht="12.75" customHeight="1"/>
    <row r="157" spans="1:7" ht="12.75" customHeight="1"/>
    <row r="158" spans="1:7" ht="12.75" customHeight="1"/>
    <row r="159" spans="1:7" ht="12.75" customHeight="1">
      <c r="A159" s="44"/>
    </row>
    <row r="160" spans="1:7" ht="12.75" customHeight="1">
      <c r="A160" s="100" t="s">
        <v>217</v>
      </c>
      <c r="B160" s="92"/>
      <c r="C160" s="92"/>
      <c r="D160" s="92"/>
      <c r="E160" s="92"/>
      <c r="F160" s="92"/>
      <c r="G160" s="92"/>
    </row>
    <row r="161" spans="1:7" ht="12.75" customHeight="1">
      <c r="A161" s="97" t="s">
        <v>218</v>
      </c>
      <c r="B161" s="98"/>
      <c r="C161" s="98"/>
      <c r="D161" s="98"/>
      <c r="E161" s="98"/>
      <c r="F161" s="98"/>
      <c r="G161" s="99"/>
    </row>
    <row r="162" spans="1:7" ht="12.75" customHeight="1">
      <c r="A162" s="88" t="s">
        <v>219</v>
      </c>
      <c r="B162" s="89"/>
      <c r="C162" s="89"/>
      <c r="D162" s="89"/>
      <c r="E162" s="89"/>
      <c r="F162" s="89"/>
      <c r="G162" s="90"/>
    </row>
    <row r="163" spans="1:7" ht="12.75" customHeight="1">
      <c r="A163" s="88" t="s">
        <v>220</v>
      </c>
      <c r="B163" s="89"/>
      <c r="C163" s="89"/>
      <c r="D163" s="89"/>
      <c r="E163" s="89"/>
      <c r="F163" s="89"/>
      <c r="G163" s="90"/>
    </row>
    <row r="164" spans="1:7" ht="12.75" customHeight="1">
      <c r="A164" s="88" t="s">
        <v>221</v>
      </c>
      <c r="B164" s="89"/>
      <c r="C164" s="89"/>
      <c r="D164" s="89"/>
      <c r="E164" s="89"/>
      <c r="F164" s="89"/>
      <c r="G164" s="90"/>
    </row>
    <row r="165" spans="1:7" ht="12.75" customHeight="1">
      <c r="A165" s="88" t="s">
        <v>222</v>
      </c>
      <c r="B165" s="89"/>
      <c r="C165" s="89"/>
      <c r="D165" s="89"/>
      <c r="E165" s="89"/>
      <c r="F165" s="89"/>
      <c r="G165" s="90"/>
    </row>
    <row r="166" spans="1:7" ht="12.75" customHeight="1">
      <c r="A166" s="91" t="s">
        <v>223</v>
      </c>
      <c r="B166" s="92"/>
      <c r="C166" s="92"/>
      <c r="D166" s="92"/>
      <c r="E166" s="92"/>
      <c r="F166" s="92"/>
      <c r="G166" s="93"/>
    </row>
    <row r="167" spans="1:7" ht="12.75" customHeight="1"/>
    <row r="168" spans="1:7" ht="12.75" customHeight="1"/>
    <row r="169" spans="1:7" ht="12.75" customHeight="1"/>
    <row r="170" spans="1:7" ht="12.75" customHeight="1"/>
    <row r="171" spans="1:7" ht="12.75" customHeight="1"/>
    <row r="172" spans="1:7" ht="12.75" customHeight="1"/>
    <row r="173" spans="1:7" ht="12.75" customHeight="1"/>
    <row r="174" spans="1:7" ht="12.75" customHeight="1"/>
    <row r="175" spans="1:7" ht="12.75" customHeight="1"/>
    <row r="176" spans="1:7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</sheetData>
  <mergeCells count="8">
    <mergeCell ref="A165:G165"/>
    <mergeCell ref="A166:G166"/>
    <mergeCell ref="C1:G1"/>
    <mergeCell ref="A161:G161"/>
    <mergeCell ref="A162:G162"/>
    <mergeCell ref="A160:G160"/>
    <mergeCell ref="A163:G163"/>
    <mergeCell ref="A164:G16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001"/>
  <sheetViews>
    <sheetView workbookViewId="0"/>
  </sheetViews>
  <sheetFormatPr defaultColWidth="14.42578125" defaultRowHeight="15" customHeight="1"/>
  <cols>
    <col min="1" max="1" width="48" customWidth="1"/>
    <col min="2" max="3" width="22.28515625" customWidth="1"/>
    <col min="4" max="4" width="23.28515625" customWidth="1"/>
    <col min="5" max="5" width="22.28515625" customWidth="1"/>
    <col min="6" max="6" width="24.140625" customWidth="1"/>
    <col min="7" max="7" width="30.42578125" customWidth="1"/>
    <col min="8" max="26" width="8.7109375" customWidth="1"/>
  </cols>
  <sheetData>
    <row r="1" spans="1:6" ht="12.75" customHeight="1">
      <c r="A1" s="1" t="str">
        <f>MSRP_spreadsheet!A1</f>
        <v>Component</v>
      </c>
      <c r="B1" s="94" t="str">
        <f>MSRP_spreadsheet!C1</f>
        <v>Per Item MSRP</v>
      </c>
      <c r="C1" s="95"/>
      <c r="D1" s="95"/>
      <c r="E1" s="95"/>
      <c r="F1" s="96"/>
    </row>
    <row r="2" spans="1:6" ht="46.5" customHeight="1">
      <c r="A2" s="2"/>
      <c r="B2" s="3" t="str">
        <f>MSRP_spreadsheet!C2</f>
        <v>Mfg. quote + 50%</v>
      </c>
      <c r="C2" s="3" t="str">
        <f>MSRP_spreadsheet!D2</f>
        <v>Whls. + 50%</v>
      </c>
      <c r="D2" s="3" t="str">
        <f>MSRP_spreadsheet!E2</f>
        <v>Retail cost of added component</v>
      </c>
      <c r="E2" s="3" t="str">
        <f>MSRP_spreadsheet!F2</f>
        <v>Retail of most expensive part +50% for substituted component</v>
      </c>
      <c r="F2" s="3" t="str">
        <f>MSRP_spreadsheet!G2</f>
        <v>Sled MSRP or Highest Value of modified components</v>
      </c>
    </row>
    <row r="3" spans="1:6" ht="12.75" customHeight="1">
      <c r="A3" s="4"/>
      <c r="B3" s="4"/>
      <c r="C3" s="4"/>
      <c r="D3" s="4"/>
      <c r="E3" s="4"/>
      <c r="F3" s="5">
        <v>9049</v>
      </c>
    </row>
    <row r="4" spans="1:6" ht="12.75" customHeight="1">
      <c r="A4" s="6" t="str">
        <f>MSRP_spreadsheet!A4</f>
        <v>2018 model year base sled (reflects engine choice)</v>
      </c>
      <c r="B4" s="4"/>
      <c r="C4" s="4"/>
      <c r="D4" s="4"/>
      <c r="E4" s="4"/>
      <c r="F4" s="4"/>
    </row>
    <row r="5" spans="1:6" ht="12.75" customHeight="1">
      <c r="A5" s="4"/>
      <c r="B5" s="4"/>
      <c r="C5" s="4"/>
      <c r="D5" s="4"/>
      <c r="E5" s="4"/>
      <c r="F5" s="4"/>
    </row>
    <row r="6" spans="1:6" ht="12.75" customHeight="1">
      <c r="A6" s="6" t="str">
        <f>MSRP_spreadsheet!A6</f>
        <v>Factory options utilized on competition sled</v>
      </c>
      <c r="B6" s="4"/>
      <c r="C6" s="4"/>
      <c r="D6" s="4"/>
      <c r="E6" s="4"/>
      <c r="F6" s="4"/>
    </row>
    <row r="7" spans="1:6" ht="12.75" customHeight="1">
      <c r="A7" s="4" t="str">
        <f>MSRP_spreadsheet!A7</f>
        <v>tow hitch/rack</v>
      </c>
      <c r="B7" s="4"/>
      <c r="C7" s="4"/>
      <c r="D7" s="4"/>
      <c r="E7" s="4"/>
      <c r="F7" s="4"/>
    </row>
    <row r="8" spans="1:6" ht="12.75" customHeight="1">
      <c r="A8" s="4" t="str">
        <f>MSRP_spreadsheet!A8</f>
        <v>12 VDC outlet</v>
      </c>
      <c r="B8" s="4"/>
      <c r="C8" s="4"/>
      <c r="D8" s="4"/>
      <c r="E8" s="4"/>
      <c r="F8" s="4"/>
    </row>
    <row r="9" spans="1:6" ht="12.75" customHeight="1">
      <c r="A9" s="4" t="str">
        <f>MSRP_spreadsheet!A9</f>
        <v>handle bar hooks</v>
      </c>
      <c r="B9" s="4"/>
      <c r="C9" s="4"/>
      <c r="D9" s="4"/>
      <c r="E9" s="4"/>
      <c r="F9" s="4"/>
    </row>
    <row r="10" spans="1:6" ht="12.75" customHeight="1">
      <c r="A10" s="4" t="str">
        <f>MSRP_spreadsheet!A10</f>
        <v>mirrors</v>
      </c>
      <c r="B10" s="4"/>
      <c r="C10" s="4"/>
      <c r="D10" s="4"/>
      <c r="E10" s="4"/>
      <c r="F10" s="4"/>
    </row>
    <row r="11" spans="1:6" ht="12.75" customHeight="1">
      <c r="A11" s="4" t="str">
        <f>MSRP_spreadsheet!A11</f>
        <v>tachometer</v>
      </c>
      <c r="B11" s="4"/>
      <c r="C11" s="4"/>
      <c r="D11" s="4"/>
      <c r="E11" s="4"/>
      <c r="F11" s="4"/>
    </row>
    <row r="12" spans="1:6" ht="12.75" customHeight="1">
      <c r="A12" s="4" t="str">
        <f>MSRP_spreadsheet!A12</f>
        <v>electric start</v>
      </c>
      <c r="B12" s="4"/>
      <c r="C12" s="4"/>
      <c r="D12" s="4"/>
      <c r="E12" s="4"/>
      <c r="F12" s="4"/>
    </row>
    <row r="13" spans="1:6" ht="12.75" customHeight="1">
      <c r="A13" s="4" t="str">
        <f>MSRP_spreadsheet!A13</f>
        <v>reverse</v>
      </c>
      <c r="B13" s="4"/>
      <c r="C13" s="4"/>
      <c r="D13" s="4"/>
      <c r="E13" s="4"/>
      <c r="F13" s="4"/>
    </row>
    <row r="14" spans="1:6" ht="12.75" customHeight="1">
      <c r="A14" s="4" t="str">
        <f>MSRP_spreadsheet!A14</f>
        <v>shocks</v>
      </c>
      <c r="B14" s="4"/>
      <c r="C14" s="4"/>
      <c r="D14" s="4"/>
      <c r="E14" s="4"/>
      <c r="F14" s="4"/>
    </row>
    <row r="15" spans="1:6" ht="12.75" customHeight="1">
      <c r="A15" s="4" t="str">
        <f>MSRP_spreadsheet!A15</f>
        <v>other</v>
      </c>
      <c r="B15" s="4"/>
      <c r="C15" s="4"/>
      <c r="D15" s="4"/>
      <c r="E15" s="4"/>
      <c r="F15" s="4"/>
    </row>
    <row r="16" spans="1:6" ht="12.75" customHeight="1">
      <c r="A16" s="4"/>
      <c r="B16" s="4"/>
      <c r="C16" s="4"/>
      <c r="D16" s="4"/>
      <c r="E16" s="4"/>
      <c r="F16" s="4"/>
    </row>
    <row r="17" spans="1:8" ht="12.75" customHeight="1">
      <c r="A17" s="6" t="str">
        <f>MSRP_spreadsheet!A17</f>
        <v>Engine/Motor</v>
      </c>
      <c r="B17" s="4"/>
      <c r="C17" s="4"/>
      <c r="D17" s="4"/>
      <c r="E17" s="4"/>
      <c r="F17" s="4"/>
    </row>
    <row r="18" spans="1:8" ht="12.75" customHeight="1">
      <c r="A18" s="4" t="str">
        <f>MSRP_spreadsheet!A18</f>
        <v>spark-ignition/compression-ignition</v>
      </c>
      <c r="B18" s="4"/>
      <c r="C18" s="4"/>
      <c r="D18" s="4"/>
      <c r="E18" s="4"/>
      <c r="F18" s="4"/>
    </row>
    <row r="19" spans="1:8" ht="12.75" customHeight="1">
      <c r="A19" s="4" t="str">
        <f>MSRP_spreadsheet!A19</f>
        <v>internal parts coating</v>
      </c>
      <c r="B19" s="4"/>
      <c r="C19" s="4"/>
      <c r="D19" s="4"/>
      <c r="E19" s="4"/>
      <c r="F19" s="4"/>
    </row>
    <row r="20" spans="1:8" ht="12.75" customHeight="1">
      <c r="A20" s="4" t="str">
        <f>MSRP_spreadsheet!A20</f>
        <v>head</v>
      </c>
      <c r="B20" s="4"/>
      <c r="C20" s="4"/>
      <c r="D20" s="4"/>
      <c r="E20" s="4"/>
      <c r="F20" s="4"/>
    </row>
    <row r="21" spans="1:8" ht="12.75" customHeight="1">
      <c r="A21" s="4" t="str">
        <f>MSRP_spreadsheet!A21</f>
        <v>cylinder</v>
      </c>
      <c r="B21" s="4"/>
      <c r="C21" s="4"/>
      <c r="D21" s="4"/>
      <c r="E21" s="4"/>
      <c r="F21" s="4"/>
    </row>
    <row r="22" spans="1:8" ht="12.75" customHeight="1">
      <c r="A22" s="4" t="str">
        <f>MSRP_spreadsheet!A22</f>
        <v>pistons/rings/connecting rods</v>
      </c>
      <c r="B22" s="4"/>
      <c r="C22" s="4"/>
      <c r="D22" s="4"/>
      <c r="E22" s="4"/>
      <c r="F22" s="4"/>
    </row>
    <row r="23" spans="1:8" ht="12.75" customHeight="1">
      <c r="A23" s="4" t="str">
        <f>MSRP_spreadsheet!A23</f>
        <v>electric motor</v>
      </c>
      <c r="B23" s="4"/>
      <c r="C23" s="4"/>
      <c r="D23" s="4"/>
      <c r="E23" s="4"/>
      <c r="F23" s="4"/>
    </row>
    <row r="24" spans="1:8" ht="12.75" customHeight="1">
      <c r="A24" s="4" t="str">
        <f>MSRP_spreadsheet!A24</f>
        <v>auxiliary energy sources</v>
      </c>
      <c r="B24" s="4"/>
      <c r="C24" s="4"/>
      <c r="D24" s="4"/>
      <c r="E24" s="4"/>
      <c r="F24" s="4"/>
    </row>
    <row r="25" spans="1:8" ht="12.75" customHeight="1">
      <c r="A25" s="4" t="str">
        <f>MSRP_spreadsheet!A25</f>
        <v>fabrication</v>
      </c>
      <c r="B25" s="4"/>
      <c r="C25" s="4"/>
      <c r="D25" s="4"/>
      <c r="E25" s="4"/>
      <c r="F25" s="4"/>
    </row>
    <row r="26" spans="1:8" ht="12.75" customHeight="1">
      <c r="A26" s="4" t="str">
        <f>MSRP_spreadsheet!A26</f>
        <v>other</v>
      </c>
      <c r="B26" s="4"/>
      <c r="C26" s="4"/>
      <c r="D26" s="4"/>
      <c r="E26" s="4"/>
      <c r="F26" s="4"/>
      <c r="H26" s="7" t="s">
        <v>0</v>
      </c>
    </row>
    <row r="27" spans="1:8" ht="12.75" customHeight="1">
      <c r="A27" s="4"/>
      <c r="B27" s="4"/>
      <c r="C27" s="4"/>
      <c r="D27" s="8" t="s">
        <v>1</v>
      </c>
      <c r="E27" s="4"/>
      <c r="F27" s="9">
        <f>5.33*74</f>
        <v>394.42</v>
      </c>
      <c r="G27" s="10" t="s">
        <v>2</v>
      </c>
      <c r="H27" s="10" t="s">
        <v>3</v>
      </c>
    </row>
    <row r="28" spans="1:8" ht="12.75" customHeight="1">
      <c r="A28" s="6" t="str">
        <f>MSRP_spreadsheet!A28</f>
        <v>Air Management/Intake System</v>
      </c>
      <c r="B28" s="4"/>
      <c r="C28" s="4"/>
      <c r="D28" s="4"/>
      <c r="E28" s="4"/>
      <c r="F28" s="4"/>
      <c r="H28" s="11" t="s">
        <v>4</v>
      </c>
    </row>
    <row r="29" spans="1:8" ht="12.75" customHeight="1">
      <c r="A29" s="4" t="str">
        <f>MSRP_spreadsheet!A29</f>
        <v>turbocharger</v>
      </c>
      <c r="B29" s="4"/>
      <c r="C29" s="4"/>
      <c r="D29" s="4"/>
      <c r="E29" s="4"/>
      <c r="F29" s="4"/>
    </row>
    <row r="30" spans="1:8" ht="12.75" customHeight="1">
      <c r="A30" s="4" t="str">
        <f>MSRP_spreadsheet!A30</f>
        <v>supercharger</v>
      </c>
      <c r="B30" s="4"/>
      <c r="C30" s="4"/>
      <c r="D30" s="4"/>
      <c r="E30" s="4"/>
      <c r="F30" s="4"/>
    </row>
    <row r="31" spans="1:8" ht="12.75" customHeight="1">
      <c r="A31" s="4" t="str">
        <f>MSRP_spreadsheet!A31</f>
        <v>turbocharger/supercharger plumbing</v>
      </c>
      <c r="B31" s="4"/>
      <c r="C31" s="4"/>
      <c r="D31" s="4"/>
      <c r="E31" s="4"/>
      <c r="F31" s="4"/>
    </row>
    <row r="32" spans="1:8" ht="12.75" customHeight="1">
      <c r="A32" s="4" t="str">
        <f>MSRP_spreadsheet!A32</f>
        <v>air box/air filter</v>
      </c>
      <c r="B32" s="4"/>
      <c r="C32" s="4"/>
      <c r="D32" s="4"/>
      <c r="E32" s="4"/>
      <c r="F32" s="4"/>
    </row>
    <row r="33" spans="1:8" ht="12.75" customHeight="1">
      <c r="A33" s="4" t="str">
        <f>MSRP_spreadsheet!A33</f>
        <v>intercooler</v>
      </c>
      <c r="B33" s="4"/>
      <c r="C33" s="4"/>
      <c r="D33" s="4"/>
      <c r="E33" s="4"/>
      <c r="F33" s="4"/>
    </row>
    <row r="34" spans="1:8" ht="12.75" customHeight="1">
      <c r="A34" s="4" t="str">
        <f>MSRP_spreadsheet!A34</f>
        <v>reed valve</v>
      </c>
      <c r="B34" s="4"/>
      <c r="C34" s="4"/>
      <c r="D34" s="4"/>
      <c r="E34" s="4"/>
      <c r="F34" s="4"/>
    </row>
    <row r="35" spans="1:8" ht="12.75" customHeight="1">
      <c r="A35" s="4" t="str">
        <f>MSRP_spreadsheet!A35</f>
        <v>rotary valve</v>
      </c>
      <c r="B35" s="4"/>
      <c r="C35" s="4"/>
      <c r="D35" s="4"/>
      <c r="E35" s="4"/>
      <c r="F35" s="4"/>
    </row>
    <row r="36" spans="1:8" ht="12.75" customHeight="1">
      <c r="A36" s="4" t="str">
        <f>MSRP_spreadsheet!A36</f>
        <v>boost bottle</v>
      </c>
      <c r="B36" s="4"/>
      <c r="C36" s="4"/>
      <c r="D36" s="4"/>
      <c r="E36" s="4"/>
      <c r="F36" s="4"/>
    </row>
    <row r="37" spans="1:8" ht="12.75" customHeight="1">
      <c r="A37" s="4" t="str">
        <f>MSRP_spreadsheet!A37</f>
        <v>fabrication</v>
      </c>
      <c r="B37" s="4"/>
      <c r="C37" s="4"/>
      <c r="D37" s="4"/>
      <c r="E37" s="4"/>
      <c r="F37" s="4"/>
    </row>
    <row r="38" spans="1:8" ht="12.75" customHeight="1">
      <c r="A38" s="4" t="str">
        <f>MSRP_spreadsheet!A38</f>
        <v>other</v>
      </c>
      <c r="B38" s="4"/>
      <c r="C38" s="4"/>
      <c r="D38" s="12">
        <v>68.63</v>
      </c>
      <c r="E38" s="4"/>
      <c r="F38" s="9">
        <v>68.63</v>
      </c>
      <c r="G38" s="10" t="s">
        <v>5</v>
      </c>
      <c r="H38" s="10" t="s">
        <v>6</v>
      </c>
    </row>
    <row r="39" spans="1:8" ht="12.75" customHeight="1">
      <c r="A39" s="4"/>
      <c r="B39" s="4"/>
      <c r="C39" s="4"/>
      <c r="D39" s="4"/>
      <c r="E39" s="4"/>
      <c r="F39" s="4"/>
    </row>
    <row r="40" spans="1:8" ht="12.75" customHeight="1">
      <c r="A40" s="6" t="str">
        <f>MSRP_spreadsheet!A40</f>
        <v>Fuel Management</v>
      </c>
      <c r="B40" s="4"/>
      <c r="C40" s="4"/>
      <c r="D40" s="4"/>
      <c r="E40" s="4"/>
      <c r="F40" s="4"/>
    </row>
    <row r="41" spans="1:8" ht="12.75" customHeight="1">
      <c r="A41" s="4" t="str">
        <f>MSRP_spreadsheet!A41</f>
        <v>fuel injector (PFI, SDI, DI)</v>
      </c>
      <c r="B41" s="4"/>
      <c r="C41" s="4"/>
      <c r="D41" s="4"/>
      <c r="E41" s="4"/>
      <c r="F41" s="4"/>
    </row>
    <row r="42" spans="1:8" ht="12.75" customHeight="1">
      <c r="A42" s="4" t="str">
        <f>MSRP_spreadsheet!A42</f>
        <v>throttle body</v>
      </c>
      <c r="B42" s="4"/>
      <c r="C42" s="4"/>
      <c r="D42" s="4"/>
      <c r="E42" s="4"/>
      <c r="F42" s="4"/>
    </row>
    <row r="43" spans="1:8" ht="12.75" customHeight="1">
      <c r="A43" s="4" t="str">
        <f>MSRP_spreadsheet!A43</f>
        <v>carburetor</v>
      </c>
      <c r="B43" s="4"/>
      <c r="C43" s="4"/>
      <c r="D43" s="4"/>
      <c r="E43" s="4"/>
      <c r="F43" s="4"/>
    </row>
    <row r="44" spans="1:8" ht="12.75" customHeight="1">
      <c r="A44" s="4" t="str">
        <f>MSRP_spreadsheet!A44</f>
        <v>fuel pump</v>
      </c>
      <c r="B44" s="4"/>
      <c r="C44" s="4"/>
      <c r="D44" s="4"/>
      <c r="E44" s="4"/>
      <c r="F44" s="4"/>
    </row>
    <row r="45" spans="1:8" ht="12.75" customHeight="1">
      <c r="A45" s="4" t="str">
        <f>MSRP_spreadsheet!A45</f>
        <v>fuel pressure regulator</v>
      </c>
      <c r="B45" s="4"/>
      <c r="C45" s="4"/>
      <c r="D45" s="4"/>
      <c r="E45" s="4"/>
      <c r="F45" s="4"/>
    </row>
    <row r="46" spans="1:8" ht="12.75" customHeight="1">
      <c r="A46" s="4" t="str">
        <f>MSRP_spreadsheet!A46</f>
        <v>fuel filter</v>
      </c>
      <c r="B46" s="4"/>
      <c r="C46" s="4"/>
      <c r="D46" s="4"/>
      <c r="E46" s="4"/>
      <c r="F46" s="4"/>
    </row>
    <row r="47" spans="1:8" ht="12.75" customHeight="1">
      <c r="A47" s="4" t="str">
        <f>MSRP_spreadsheet!A47</f>
        <v>fuel line</v>
      </c>
      <c r="B47" s="4"/>
      <c r="C47" s="4"/>
      <c r="D47" s="4"/>
      <c r="E47" s="4"/>
      <c r="F47" s="4"/>
    </row>
    <row r="48" spans="1:8" ht="12.75" customHeight="1">
      <c r="A48" s="4" t="str">
        <f>MSRP_spreadsheet!A48</f>
        <v>fabrication</v>
      </c>
      <c r="B48" s="4"/>
      <c r="C48" s="4"/>
      <c r="D48" s="4"/>
      <c r="E48" s="4"/>
      <c r="F48" s="4"/>
    </row>
    <row r="49" spans="1:8" ht="12.75" customHeight="1">
      <c r="A49" s="4" t="str">
        <f>MSRP_spreadsheet!A49</f>
        <v>other</v>
      </c>
      <c r="B49" s="4"/>
      <c r="C49" s="4"/>
      <c r="D49" s="4"/>
      <c r="E49" s="4"/>
      <c r="F49" s="4"/>
    </row>
    <row r="50" spans="1:8" ht="12.75" customHeight="1">
      <c r="A50" s="4"/>
      <c r="B50" s="4"/>
      <c r="C50" s="4"/>
      <c r="D50" s="4"/>
      <c r="E50" s="4"/>
      <c r="F50" s="4"/>
    </row>
    <row r="51" spans="1:8" ht="12.75" customHeight="1">
      <c r="A51" s="6" t="str">
        <f>MSRP_spreadsheet!A51</f>
        <v>Exhaust System</v>
      </c>
      <c r="B51" s="4"/>
      <c r="C51" s="4"/>
      <c r="D51" s="4"/>
      <c r="E51" s="4"/>
      <c r="F51" s="4"/>
    </row>
    <row r="52" spans="1:8" ht="12.75" customHeight="1">
      <c r="A52" s="4" t="str">
        <f>MSRP_spreadsheet!A52</f>
        <v>muffler</v>
      </c>
      <c r="B52" s="4"/>
      <c r="C52" s="4"/>
      <c r="D52" s="4"/>
      <c r="E52" s="4"/>
      <c r="F52" s="4"/>
    </row>
    <row r="53" spans="1:8" ht="12.75" customHeight="1">
      <c r="A53" s="4" t="str">
        <f>MSRP_spreadsheet!A53</f>
        <v>pipes/tubes</v>
      </c>
      <c r="B53" s="4"/>
      <c r="C53" s="4"/>
      <c r="D53" s="4"/>
      <c r="E53" s="4"/>
      <c r="F53" s="4"/>
    </row>
    <row r="54" spans="1:8" ht="12.75" customHeight="1">
      <c r="A54" s="4" t="str">
        <f>MSRP_spreadsheet!A54</f>
        <v>3-way exhaust catalyst</v>
      </c>
      <c r="B54" s="4"/>
      <c r="C54" s="4"/>
      <c r="D54" s="12">
        <v>414.25</v>
      </c>
      <c r="E54" s="4"/>
      <c r="F54" s="12">
        <v>414.25</v>
      </c>
      <c r="G54" s="11" t="s">
        <v>7</v>
      </c>
      <c r="H54" s="10" t="s">
        <v>8</v>
      </c>
    </row>
    <row r="55" spans="1:8" ht="12.75" customHeight="1">
      <c r="A55" s="4" t="str">
        <f>MSRP_spreadsheet!A55</f>
        <v>diesel particulate filter</v>
      </c>
      <c r="B55" s="4"/>
      <c r="C55" s="4"/>
      <c r="D55" s="4"/>
      <c r="E55" s="4"/>
      <c r="F55" s="4"/>
    </row>
    <row r="56" spans="1:8" ht="12.75" customHeight="1">
      <c r="A56" s="4" t="str">
        <f>MSRP_spreadsheet!A56</f>
        <v>oxidation catalyst</v>
      </c>
      <c r="B56" s="4"/>
      <c r="C56" s="4"/>
      <c r="D56" s="4"/>
      <c r="E56" s="4"/>
      <c r="F56" s="4"/>
    </row>
    <row r="57" spans="1:8" ht="12.75" customHeight="1">
      <c r="A57" s="4" t="str">
        <f>MSRP_spreadsheet!A57</f>
        <v>secondary air pump</v>
      </c>
      <c r="B57" s="4"/>
      <c r="C57" s="4"/>
      <c r="D57" s="4"/>
      <c r="E57" s="4"/>
      <c r="F57" s="4"/>
    </row>
    <row r="58" spans="1:8" ht="12.75" customHeight="1">
      <c r="A58" s="4" t="str">
        <f>MSRP_spreadsheet!A58</f>
        <v>air pump plumbing</v>
      </c>
      <c r="B58" s="4"/>
      <c r="C58" s="4"/>
      <c r="D58" s="4"/>
      <c r="E58" s="4"/>
      <c r="F58" s="4"/>
    </row>
    <row r="59" spans="1:8" ht="12.75" customHeight="1">
      <c r="A59" s="4" t="str">
        <f>MSRP_spreadsheet!A59</f>
        <v>heat management</v>
      </c>
      <c r="B59" s="4"/>
      <c r="C59" s="4"/>
      <c r="D59" s="8">
        <v>18.989999999999998</v>
      </c>
      <c r="E59" s="4"/>
      <c r="F59" s="9">
        <v>18.989999999999998</v>
      </c>
      <c r="G59" s="11" t="s">
        <v>9</v>
      </c>
      <c r="H59" s="10" t="s">
        <v>8</v>
      </c>
    </row>
    <row r="60" spans="1:8" ht="12.75" customHeight="1">
      <c r="A60" s="4" t="str">
        <f>MSRP_spreadsheet!A60</f>
        <v>fabrication</v>
      </c>
      <c r="B60" s="4"/>
      <c r="C60" s="4"/>
      <c r="D60" s="8" t="s">
        <v>10</v>
      </c>
      <c r="E60" s="4"/>
      <c r="F60" s="13" t="s">
        <v>11</v>
      </c>
      <c r="G60" s="10" t="s">
        <v>12</v>
      </c>
      <c r="H60" s="10" t="s">
        <v>8</v>
      </c>
    </row>
    <row r="61" spans="1:8" ht="12.75" customHeight="1">
      <c r="A61" s="4" t="str">
        <f>MSRP_spreadsheet!A61</f>
        <v>other</v>
      </c>
      <c r="B61" s="4"/>
      <c r="C61" s="4"/>
      <c r="D61" s="14">
        <v>39.99</v>
      </c>
      <c r="E61" s="4"/>
      <c r="F61" s="9">
        <v>39.99</v>
      </c>
      <c r="G61" s="10" t="s">
        <v>13</v>
      </c>
      <c r="H61" s="10" t="s">
        <v>8</v>
      </c>
    </row>
    <row r="62" spans="1:8" ht="12.75" customHeight="1">
      <c r="A62" s="12" t="s">
        <v>14</v>
      </c>
      <c r="B62" s="4"/>
      <c r="C62" s="4"/>
      <c r="D62" s="14">
        <v>62.13</v>
      </c>
      <c r="E62" s="4"/>
      <c r="F62" s="9">
        <v>62.13</v>
      </c>
      <c r="G62" s="10" t="s">
        <v>15</v>
      </c>
      <c r="H62" s="10" t="s">
        <v>8</v>
      </c>
    </row>
    <row r="63" spans="1:8" ht="12.75" customHeight="1">
      <c r="A63" s="4"/>
      <c r="B63" s="4"/>
      <c r="C63" s="4"/>
      <c r="D63" s="4"/>
      <c r="E63" s="4"/>
      <c r="F63" s="4"/>
      <c r="G63" s="10"/>
    </row>
    <row r="64" spans="1:8" ht="12.75" customHeight="1">
      <c r="A64" s="6" t="str">
        <f>MSRP_spreadsheet!A64</f>
        <v>Front Suspension</v>
      </c>
      <c r="B64" s="4"/>
      <c r="C64" s="4"/>
      <c r="D64" s="4"/>
      <c r="E64" s="4"/>
      <c r="F64" s="4"/>
    </row>
    <row r="65" spans="1:8" ht="12.75" customHeight="1">
      <c r="A65" s="4" t="str">
        <f>MSRP_spreadsheet!A65</f>
        <v>skis</v>
      </c>
      <c r="B65" s="4"/>
      <c r="C65" s="4"/>
      <c r="D65" s="4"/>
      <c r="E65" s="4"/>
      <c r="F65" s="4"/>
    </row>
    <row r="66" spans="1:8" ht="12.75" customHeight="1">
      <c r="A66" s="4" t="str">
        <f>MSRP_spreadsheet!A66</f>
        <v>shocks</v>
      </c>
      <c r="B66" s="12">
        <v>321</v>
      </c>
      <c r="C66" s="4"/>
      <c r="D66" s="12">
        <v>469.94</v>
      </c>
      <c r="E66" s="15" t="s">
        <v>16</v>
      </c>
      <c r="F66" s="8" t="s">
        <v>17</v>
      </c>
      <c r="G66" s="11" t="s">
        <v>18</v>
      </c>
      <c r="H66" s="16" t="s">
        <v>19</v>
      </c>
    </row>
    <row r="67" spans="1:8" ht="12.75" customHeight="1">
      <c r="A67" s="4" t="str">
        <f>MSRP_spreadsheet!A67</f>
        <v>springs</v>
      </c>
      <c r="B67" s="4"/>
      <c r="C67" s="4"/>
      <c r="D67" s="4"/>
      <c r="E67" s="4"/>
      <c r="F67" s="4"/>
    </row>
    <row r="68" spans="1:8" ht="12.75" customHeight="1">
      <c r="A68" s="4" t="str">
        <f>MSRP_spreadsheet!A68</f>
        <v>trailing arms/A-arms</v>
      </c>
      <c r="B68" s="4"/>
      <c r="C68" s="4"/>
      <c r="D68" s="4"/>
      <c r="E68" s="4"/>
      <c r="F68" s="4"/>
    </row>
    <row r="69" spans="1:8" ht="12.75" customHeight="1">
      <c r="A69" s="4" t="str">
        <f>MSRP_spreadsheet!A69</f>
        <v>steering components</v>
      </c>
      <c r="B69" s="4"/>
      <c r="C69" s="4"/>
      <c r="D69" s="4"/>
      <c r="E69" s="4"/>
      <c r="F69" s="4"/>
    </row>
    <row r="70" spans="1:8" ht="12.75" customHeight="1">
      <c r="A70" s="4" t="str">
        <f>MSRP_spreadsheet!A70</f>
        <v>fabrication</v>
      </c>
      <c r="B70" s="4"/>
      <c r="C70" s="4"/>
      <c r="D70" s="4"/>
      <c r="E70" s="4"/>
      <c r="F70" s="4"/>
    </row>
    <row r="71" spans="1:8" ht="12.75" customHeight="1">
      <c r="A71" s="4" t="str">
        <f>MSRP_spreadsheet!A71</f>
        <v>other</v>
      </c>
      <c r="B71" s="4"/>
      <c r="C71" s="4"/>
      <c r="D71" s="4"/>
      <c r="E71" s="4"/>
      <c r="F71" s="4"/>
    </row>
    <row r="72" spans="1:8" ht="12.75" customHeight="1">
      <c r="A72" s="4"/>
      <c r="B72" s="4"/>
      <c r="C72" s="4"/>
      <c r="D72" s="4"/>
      <c r="E72" s="4"/>
      <c r="F72" s="4"/>
    </row>
    <row r="73" spans="1:8" ht="12.75" customHeight="1">
      <c r="A73" s="6" t="str">
        <f>MSRP_spreadsheet!A73</f>
        <v>Rear Suspension</v>
      </c>
      <c r="B73" s="4"/>
      <c r="C73" s="4"/>
      <c r="D73" s="4"/>
      <c r="E73" s="4"/>
      <c r="F73" s="4"/>
    </row>
    <row r="74" spans="1:8" ht="12.75" customHeight="1">
      <c r="A74" s="4" t="str">
        <f>MSRP_spreadsheet!A74</f>
        <v>wheels</v>
      </c>
      <c r="B74" s="4"/>
      <c r="C74" s="4"/>
      <c r="D74" s="4"/>
      <c r="E74" s="4"/>
      <c r="F74" s="4"/>
    </row>
    <row r="75" spans="1:8" ht="12.75" customHeight="1">
      <c r="A75" s="4" t="str">
        <f>MSRP_spreadsheet!A75</f>
        <v>shocks</v>
      </c>
      <c r="B75" s="12">
        <v>195</v>
      </c>
      <c r="C75" s="4"/>
      <c r="D75" s="12">
        <v>199</v>
      </c>
      <c r="E75" s="8" t="s">
        <v>20</v>
      </c>
      <c r="F75" s="8" t="s">
        <v>21</v>
      </c>
      <c r="G75" s="10" t="s">
        <v>22</v>
      </c>
      <c r="H75" s="16" t="s">
        <v>19</v>
      </c>
    </row>
    <row r="76" spans="1:8" ht="12.75" customHeight="1">
      <c r="A76" s="4" t="str">
        <f>MSRP_spreadsheet!A76</f>
        <v>springs</v>
      </c>
      <c r="B76" s="4"/>
      <c r="C76" s="4"/>
      <c r="D76" s="4"/>
      <c r="E76" s="4"/>
      <c r="F76" s="4"/>
    </row>
    <row r="77" spans="1:8" ht="12.75" customHeight="1">
      <c r="A77" s="4" t="str">
        <f>MSRP_spreadsheet!A77</f>
        <v>hyfax/sliders</v>
      </c>
      <c r="B77" s="4"/>
      <c r="C77" s="4"/>
      <c r="D77" s="4"/>
      <c r="E77" s="4"/>
      <c r="F77" s="4"/>
    </row>
    <row r="78" spans="1:8" ht="12.75" customHeight="1">
      <c r="A78" s="4" t="str">
        <f>MSRP_spreadsheet!A78</f>
        <v>mount points</v>
      </c>
      <c r="B78" s="4"/>
      <c r="C78" s="4"/>
      <c r="D78" s="4"/>
      <c r="E78" s="4"/>
      <c r="F78" s="4"/>
    </row>
    <row r="79" spans="1:8" ht="12.75" customHeight="1">
      <c r="A79" s="4" t="str">
        <f>MSRP_spreadsheet!A79</f>
        <v>fabrication</v>
      </c>
      <c r="B79" s="4"/>
      <c r="C79" s="4"/>
      <c r="D79" s="4"/>
      <c r="E79" s="4"/>
      <c r="F79" s="4"/>
    </row>
    <row r="80" spans="1:8" ht="12.75" customHeight="1">
      <c r="A80" s="4" t="str">
        <f>MSRP_spreadsheet!A80</f>
        <v>other</v>
      </c>
      <c r="B80" s="4"/>
      <c r="C80" s="4"/>
      <c r="D80" s="4"/>
      <c r="E80" s="4"/>
      <c r="F80" s="4"/>
    </row>
    <row r="81" spans="1:8" ht="12.75" customHeight="1">
      <c r="A81" s="4"/>
      <c r="B81" s="4"/>
      <c r="C81" s="4"/>
      <c r="D81" s="4"/>
      <c r="E81" s="4"/>
      <c r="F81" s="4"/>
    </row>
    <row r="82" spans="1:8" ht="12.75" customHeight="1">
      <c r="A82" s="6" t="str">
        <f>MSRP_spreadsheet!A82</f>
        <v>Drivetrain</v>
      </c>
      <c r="B82" s="4"/>
      <c r="C82" s="4"/>
      <c r="D82" s="4"/>
      <c r="E82" s="4"/>
      <c r="F82" s="4"/>
    </row>
    <row r="83" spans="1:8" ht="12.75" customHeight="1">
      <c r="A83" s="4" t="str">
        <f>MSRP_spreadsheet!A83</f>
        <v>track</v>
      </c>
      <c r="B83" s="17">
        <v>489</v>
      </c>
      <c r="C83" s="4"/>
      <c r="D83" s="12">
        <v>378.99</v>
      </c>
      <c r="E83" s="8" t="s">
        <v>23</v>
      </c>
      <c r="F83" s="8" t="s">
        <v>24</v>
      </c>
      <c r="G83" s="10" t="s">
        <v>25</v>
      </c>
      <c r="H83" s="16" t="s">
        <v>19</v>
      </c>
    </row>
    <row r="84" spans="1:8" ht="12.75" customHeight="1">
      <c r="A84" s="4" t="str">
        <f>MSRP_spreadsheet!A84</f>
        <v>studs</v>
      </c>
      <c r="B84" s="4"/>
      <c r="C84" s="4"/>
      <c r="D84" s="4"/>
      <c r="E84" s="4"/>
      <c r="F84" s="4"/>
    </row>
    <row r="85" spans="1:8" ht="12.75" customHeight="1">
      <c r="A85" s="4" t="str">
        <f>MSRP_spreadsheet!A85</f>
        <v>driveshaft/drive sprockets</v>
      </c>
      <c r="B85" s="4"/>
      <c r="C85" s="4"/>
      <c r="D85" s="4"/>
      <c r="E85" s="4"/>
      <c r="F85" s="4"/>
    </row>
    <row r="86" spans="1:8" ht="12.75" customHeight="1">
      <c r="A86" s="4" t="str">
        <f>MSRP_spreadsheet!A86</f>
        <v>jackshaft</v>
      </c>
      <c r="B86" s="4"/>
      <c r="C86" s="4"/>
      <c r="D86" s="4"/>
      <c r="E86" s="4"/>
      <c r="F86" s="4"/>
    </row>
    <row r="87" spans="1:8" ht="12.75" customHeight="1">
      <c r="A87" s="4" t="str">
        <f>MSRP_spreadsheet!A87</f>
        <v>chaincase/gear box</v>
      </c>
      <c r="B87" s="4"/>
      <c r="C87" s="4"/>
      <c r="D87" s="4"/>
      <c r="E87" s="4"/>
      <c r="F87" s="4"/>
    </row>
    <row r="88" spans="1:8" ht="12.75" customHeight="1">
      <c r="A88" s="4" t="str">
        <f>MSRP_spreadsheet!A88</f>
        <v>drive clutch</v>
      </c>
      <c r="B88" s="4"/>
      <c r="C88" s="4"/>
      <c r="D88" s="4"/>
      <c r="E88" s="4"/>
      <c r="F88" s="4"/>
    </row>
    <row r="89" spans="1:8" ht="12.75" customHeight="1">
      <c r="A89" s="4" t="str">
        <f>MSRP_spreadsheet!A89</f>
        <v>driven clutch</v>
      </c>
      <c r="B89" s="4"/>
      <c r="C89" s="4"/>
      <c r="D89" s="4"/>
      <c r="E89" s="4"/>
      <c r="F89" s="4"/>
    </row>
    <row r="90" spans="1:8" ht="12.75" customHeight="1">
      <c r="A90" s="4" t="str">
        <f>MSRP_spreadsheet!A90</f>
        <v>drive belt</v>
      </c>
      <c r="B90" s="4"/>
      <c r="C90" s="4"/>
      <c r="D90" s="4"/>
      <c r="E90" s="4"/>
      <c r="F90" s="4"/>
    </row>
    <row r="91" spans="1:8" ht="12.75" customHeight="1">
      <c r="A91" s="4" t="str">
        <f>MSRP_spreadsheet!A91</f>
        <v>cvt guarding/cover</v>
      </c>
      <c r="B91" s="4"/>
      <c r="C91" s="4"/>
      <c r="D91" s="4"/>
      <c r="E91" s="4"/>
      <c r="F91" s="4"/>
    </row>
    <row r="92" spans="1:8" ht="12.75" customHeight="1">
      <c r="A92" s="4" t="str">
        <f>MSRP_spreadsheet!A92</f>
        <v>clutch adaptor</v>
      </c>
      <c r="B92" s="4"/>
      <c r="C92" s="4"/>
      <c r="D92" s="4"/>
      <c r="E92" s="4"/>
      <c r="F92" s="4"/>
    </row>
    <row r="93" spans="1:8" ht="12.75" customHeight="1">
      <c r="A93" s="4" t="str">
        <f>MSRP_spreadsheet!A93</f>
        <v>fabrication</v>
      </c>
      <c r="B93" s="4"/>
      <c r="C93" s="4"/>
      <c r="D93" s="4"/>
      <c r="E93" s="4"/>
      <c r="F93" s="4"/>
    </row>
    <row r="94" spans="1:8" ht="12.75" customHeight="1">
      <c r="A94" s="4" t="str">
        <f>MSRP_spreadsheet!A94</f>
        <v>other</v>
      </c>
      <c r="B94" s="4"/>
      <c r="C94" s="4"/>
      <c r="D94" s="4"/>
      <c r="E94" s="4"/>
      <c r="F94" s="4"/>
    </row>
    <row r="95" spans="1:8" ht="12.75" customHeight="1">
      <c r="A95" s="4"/>
      <c r="B95" s="4"/>
      <c r="C95" s="4"/>
      <c r="D95" s="4"/>
      <c r="E95" s="4"/>
      <c r="F95" s="4"/>
    </row>
    <row r="96" spans="1:8" ht="12.75" customHeight="1">
      <c r="A96" s="6" t="str">
        <f>MSRP_spreadsheet!A96</f>
        <v>Cooling System</v>
      </c>
      <c r="B96" s="4"/>
      <c r="C96" s="4"/>
      <c r="D96" s="4"/>
      <c r="E96" s="4"/>
      <c r="F96" s="4"/>
    </row>
    <row r="97" spans="1:8" ht="12.75" customHeight="1">
      <c r="A97" s="4" t="str">
        <f>MSRP_spreadsheet!A97</f>
        <v>radiator</v>
      </c>
      <c r="B97" s="4"/>
      <c r="C97" s="4"/>
      <c r="D97" s="4"/>
      <c r="E97" s="4"/>
      <c r="F97" s="4"/>
    </row>
    <row r="98" spans="1:8" ht="12.75" customHeight="1">
      <c r="A98" s="4" t="str">
        <f>MSRP_spreadsheet!A98</f>
        <v>coolant pump</v>
      </c>
      <c r="B98" s="4"/>
      <c r="C98" s="4"/>
      <c r="D98" s="4"/>
      <c r="E98" s="4"/>
      <c r="F98" s="4"/>
    </row>
    <row r="99" spans="1:8" ht="12.75" customHeight="1">
      <c r="A99" s="4" t="str">
        <f>MSRP_spreadsheet!A99</f>
        <v>fan</v>
      </c>
      <c r="B99" s="4"/>
      <c r="C99" s="4"/>
      <c r="D99" s="4"/>
      <c r="E99" s="4"/>
      <c r="F99" s="4"/>
    </row>
    <row r="100" spans="1:8" ht="12.75" customHeight="1">
      <c r="A100" s="4" t="str">
        <f>MSRP_spreadsheet!A100</f>
        <v>heat exchanger</v>
      </c>
      <c r="B100" s="4"/>
      <c r="C100" s="4"/>
      <c r="D100" s="4"/>
      <c r="E100" s="4"/>
      <c r="F100" s="4"/>
    </row>
    <row r="101" spans="1:8" ht="12.75" customHeight="1">
      <c r="A101" s="4" t="str">
        <f>MSRP_spreadsheet!A101</f>
        <v>thermostat</v>
      </c>
      <c r="B101" s="4"/>
      <c r="C101" s="4"/>
      <c r="D101" s="4"/>
      <c r="E101" s="4"/>
      <c r="F101" s="4"/>
    </row>
    <row r="102" spans="1:8" ht="12.75" customHeight="1">
      <c r="A102" s="4" t="str">
        <f>MSRP_spreadsheet!A102</f>
        <v>fabrication</v>
      </c>
      <c r="B102" s="4"/>
      <c r="C102" s="4"/>
      <c r="D102" s="4"/>
      <c r="E102" s="4"/>
      <c r="F102" s="4"/>
    </row>
    <row r="103" spans="1:8" ht="12.75" customHeight="1">
      <c r="A103" s="4" t="str">
        <f>MSRP_spreadsheet!A103</f>
        <v>other</v>
      </c>
      <c r="B103" s="4"/>
      <c r="C103" s="4"/>
      <c r="D103" s="4"/>
      <c r="E103" s="4"/>
      <c r="F103" s="4"/>
    </row>
    <row r="104" spans="1:8" ht="12.75" customHeight="1">
      <c r="A104" s="4"/>
      <c r="B104" s="4"/>
      <c r="C104" s="4"/>
      <c r="D104" s="4"/>
      <c r="E104" s="4"/>
      <c r="F104" s="4"/>
    </row>
    <row r="105" spans="1:8" ht="12.75" customHeight="1">
      <c r="A105" s="6" t="str">
        <f>MSRP_spreadsheet!A105</f>
        <v>Noise/Vibration/Harshness</v>
      </c>
      <c r="B105" s="4"/>
      <c r="C105" s="4"/>
      <c r="D105" s="4"/>
      <c r="E105" s="4"/>
      <c r="F105" s="4"/>
    </row>
    <row r="106" spans="1:8" ht="12.75" customHeight="1">
      <c r="A106" s="4" t="str">
        <f>MSRP_spreadsheet!A106</f>
        <v>skirting</v>
      </c>
      <c r="B106" s="4"/>
      <c r="C106" s="4"/>
      <c r="D106" s="4"/>
      <c r="E106" s="4"/>
      <c r="F106" s="4"/>
    </row>
    <row r="107" spans="1:8" ht="12.75" customHeight="1">
      <c r="A107" s="4" t="str">
        <f>MSRP_spreadsheet!A107</f>
        <v>hood lining</v>
      </c>
      <c r="B107" s="4"/>
      <c r="C107" s="4"/>
      <c r="D107" s="4"/>
      <c r="E107" s="4"/>
      <c r="F107" s="4"/>
    </row>
    <row r="108" spans="1:8" ht="12.75" customHeight="1">
      <c r="A108" s="4" t="str">
        <f>MSRP_spreadsheet!A108</f>
        <v>tunnel lining</v>
      </c>
      <c r="B108" s="4"/>
      <c r="C108" s="4"/>
      <c r="D108" s="8" t="s">
        <v>26</v>
      </c>
      <c r="E108" s="4"/>
      <c r="F108" s="9">
        <v>25.66</v>
      </c>
      <c r="G108" s="11" t="s">
        <v>27</v>
      </c>
      <c r="H108" s="11" t="s">
        <v>28</v>
      </c>
    </row>
    <row r="109" spans="1:8" ht="12.75" customHeight="1">
      <c r="A109" s="4" t="str">
        <f>MSRP_spreadsheet!A109</f>
        <v>fiberglass packing</v>
      </c>
      <c r="B109" s="4"/>
      <c r="C109" s="4"/>
      <c r="D109" s="4"/>
      <c r="E109" s="4"/>
      <c r="F109" s="4"/>
      <c r="H109" s="11" t="s">
        <v>29</v>
      </c>
    </row>
    <row r="110" spans="1:8" ht="12.75" customHeight="1">
      <c r="A110" s="4" t="str">
        <f>MSRP_spreadsheet!A110</f>
        <v>other</v>
      </c>
      <c r="B110" s="4"/>
      <c r="C110" s="4"/>
      <c r="D110" s="4"/>
      <c r="E110" s="4"/>
      <c r="F110" s="4"/>
    </row>
    <row r="111" spans="1:8" ht="12.75" customHeight="1">
      <c r="A111" s="4"/>
      <c r="B111" s="4"/>
      <c r="C111" s="4"/>
      <c r="D111" s="4"/>
      <c r="E111" s="4"/>
      <c r="F111" s="4"/>
    </row>
    <row r="112" spans="1:8" ht="12.75" customHeight="1">
      <c r="A112" s="6" t="str">
        <f>MSRP_spreadsheet!A112</f>
        <v>Chassis</v>
      </c>
      <c r="B112" s="4"/>
      <c r="C112" s="4"/>
      <c r="D112" s="4"/>
      <c r="E112" s="4"/>
      <c r="F112" s="4"/>
    </row>
    <row r="113" spans="1:8" ht="12.75" customHeight="1">
      <c r="A113" s="4" t="str">
        <f>MSRP_spreadsheet!A113</f>
        <v>bulkhead modification</v>
      </c>
      <c r="B113" s="4"/>
      <c r="C113" s="4"/>
      <c r="D113" s="4"/>
      <c r="E113" s="4"/>
      <c r="F113" s="4"/>
    </row>
    <row r="114" spans="1:8" ht="12.75" customHeight="1">
      <c r="A114" s="4" t="str">
        <f>MSRP_spreadsheet!A114</f>
        <v>tunnel modification</v>
      </c>
      <c r="B114" s="4"/>
      <c r="C114" s="4"/>
      <c r="D114" s="4"/>
      <c r="E114" s="4"/>
      <c r="F114" s="4"/>
    </row>
    <row r="115" spans="1:8" ht="12.75" customHeight="1">
      <c r="A115" s="4" t="str">
        <f>MSRP_spreadsheet!A115</f>
        <v>seat</v>
      </c>
      <c r="B115" s="4"/>
      <c r="C115" s="4"/>
      <c r="D115" s="4"/>
      <c r="E115" s="4"/>
      <c r="F115" s="4"/>
    </row>
    <row r="116" spans="1:8" ht="12.75" customHeight="1">
      <c r="A116" s="4" t="str">
        <f>MSRP_spreadsheet!A116</f>
        <v>hood</v>
      </c>
      <c r="B116" s="4"/>
      <c r="C116" s="4"/>
      <c r="D116" s="4"/>
      <c r="E116" s="4"/>
      <c r="F116" s="4"/>
    </row>
    <row r="117" spans="1:8" ht="12.75" customHeight="1">
      <c r="A117" s="4" t="str">
        <f>MSRP_spreadsheet!A117</f>
        <v>windshield</v>
      </c>
      <c r="B117" s="4"/>
      <c r="C117" s="4"/>
      <c r="D117" s="4"/>
      <c r="E117" s="4"/>
      <c r="F117" s="4"/>
    </row>
    <row r="118" spans="1:8" ht="12.75" customHeight="1">
      <c r="A118" s="4" t="str">
        <f>MSRP_spreadsheet!A118</f>
        <v>motor mount</v>
      </c>
      <c r="B118" s="4"/>
      <c r="C118" s="4"/>
      <c r="D118" s="4"/>
      <c r="E118" s="4"/>
      <c r="F118" s="4"/>
    </row>
    <row r="119" spans="1:8" ht="12.75" customHeight="1">
      <c r="A119" s="4" t="str">
        <f>MSRP_spreadsheet!A119</f>
        <v>fuel tank</v>
      </c>
      <c r="B119" s="4"/>
      <c r="C119" s="4"/>
      <c r="D119" s="4"/>
      <c r="E119" s="4"/>
      <c r="F119" s="4"/>
    </row>
    <row r="120" spans="1:8" ht="12.75" customHeight="1">
      <c r="A120" s="4" t="str">
        <f>MSRP_spreadsheet!A120</f>
        <v>battery box</v>
      </c>
      <c r="B120" s="4"/>
      <c r="C120" s="4"/>
      <c r="D120" s="4"/>
      <c r="E120" s="4"/>
      <c r="F120" s="4"/>
    </row>
    <row r="121" spans="1:8" ht="12.75" customHeight="1">
      <c r="A121" s="4" t="str">
        <f>MSRP_spreadsheet!A121</f>
        <v>handlebars/hooks/risers</v>
      </c>
      <c r="B121" s="4"/>
      <c r="C121" s="4"/>
      <c r="D121" s="4"/>
      <c r="E121" s="4"/>
      <c r="F121" s="4"/>
    </row>
    <row r="122" spans="1:8" ht="12.75" customHeight="1">
      <c r="A122" s="4" t="str">
        <f>MSRP_spreadsheet!A122</f>
        <v>hand guards</v>
      </c>
      <c r="B122" s="4"/>
      <c r="C122" s="4"/>
      <c r="D122" s="12">
        <v>63.74</v>
      </c>
      <c r="E122" s="4"/>
      <c r="F122" s="9">
        <v>63.74</v>
      </c>
      <c r="G122" s="11" t="s">
        <v>30</v>
      </c>
      <c r="H122" s="11" t="s">
        <v>28</v>
      </c>
    </row>
    <row r="123" spans="1:8" ht="12.75" customHeight="1">
      <c r="A123" s="4" t="str">
        <f>MSRP_spreadsheet!A123</f>
        <v>throttle</v>
      </c>
      <c r="B123" s="4"/>
      <c r="C123" s="4"/>
      <c r="D123" s="4"/>
      <c r="E123" s="4"/>
      <c r="F123" s="4"/>
    </row>
    <row r="124" spans="1:8" ht="12.75" customHeight="1">
      <c r="A124" s="4" t="str">
        <f>MSRP_spreadsheet!A124</f>
        <v>brake system</v>
      </c>
      <c r="B124" s="4"/>
      <c r="C124" s="4"/>
      <c r="D124" s="4"/>
      <c r="E124" s="4"/>
      <c r="F124" s="4"/>
    </row>
    <row r="125" spans="1:8" ht="12.75" customHeight="1">
      <c r="A125" s="4" t="str">
        <f>MSRP_spreadsheet!A125</f>
        <v>heated grips</v>
      </c>
      <c r="B125" s="4"/>
      <c r="C125" s="4"/>
      <c r="D125" s="4"/>
      <c r="E125" s="4"/>
      <c r="F125" s="4"/>
    </row>
    <row r="126" spans="1:8" ht="12.75" customHeight="1">
      <c r="A126" s="4" t="str">
        <f>MSRP_spreadsheet!A126</f>
        <v>fabrication</v>
      </c>
      <c r="B126" s="4"/>
      <c r="C126" s="4"/>
      <c r="D126" s="4"/>
      <c r="E126" s="4"/>
      <c r="F126" s="4"/>
    </row>
    <row r="127" spans="1:8" ht="12.75" customHeight="1">
      <c r="A127" s="4" t="str">
        <f>MSRP_spreadsheet!A127</f>
        <v>other</v>
      </c>
      <c r="B127" s="4"/>
      <c r="C127" s="4"/>
      <c r="D127" s="4"/>
      <c r="E127" s="4"/>
      <c r="F127" s="4"/>
    </row>
    <row r="128" spans="1:8" ht="12.75" customHeight="1">
      <c r="A128" s="4"/>
      <c r="B128" s="4"/>
      <c r="C128" s="4"/>
      <c r="D128" s="4"/>
      <c r="E128" s="4"/>
      <c r="F128" s="4"/>
    </row>
    <row r="129" spans="1:6" ht="12.75" customHeight="1">
      <c r="A129" s="6" t="str">
        <f>MSRP_spreadsheet!A129</f>
        <v>Electrical</v>
      </c>
      <c r="B129" s="4"/>
      <c r="C129" s="4"/>
      <c r="D129" s="4"/>
      <c r="E129" s="4"/>
      <c r="F129" s="4"/>
    </row>
    <row r="130" spans="1:6" ht="12.75" customHeight="1">
      <c r="A130" s="4" t="str">
        <f>MSRP_spreadsheet!A130</f>
        <v>battery(s)</v>
      </c>
      <c r="B130" s="4"/>
      <c r="C130" s="4"/>
      <c r="D130" s="4"/>
      <c r="E130" s="4"/>
      <c r="F130" s="4"/>
    </row>
    <row r="131" spans="1:6" ht="12.75" customHeight="1">
      <c r="A131" s="4" t="str">
        <f>MSRP_spreadsheet!A131</f>
        <v>switches</v>
      </c>
      <c r="B131" s="4"/>
      <c r="C131" s="4"/>
      <c r="D131" s="4"/>
      <c r="E131" s="4"/>
      <c r="F131" s="4"/>
    </row>
    <row r="132" spans="1:6" ht="12.75" customHeight="1">
      <c r="A132" s="4" t="str">
        <f>MSRP_spreadsheet!A132</f>
        <v>connectors</v>
      </c>
      <c r="B132" s="4"/>
      <c r="C132" s="4"/>
      <c r="D132" s="4"/>
      <c r="E132" s="4"/>
      <c r="F132" s="4"/>
    </row>
    <row r="133" spans="1:6" ht="12.75" customHeight="1">
      <c r="A133" s="4" t="str">
        <f>MSRP_spreadsheet!A133</f>
        <v>fuses</v>
      </c>
      <c r="B133" s="4"/>
      <c r="C133" s="4"/>
      <c r="D133" s="4"/>
      <c r="E133" s="4"/>
      <c r="F133" s="4"/>
    </row>
    <row r="134" spans="1:6" ht="12.75" customHeight="1">
      <c r="A134" s="4" t="str">
        <f>MSRP_spreadsheet!A134</f>
        <v>wire/cable</v>
      </c>
      <c r="B134" s="4"/>
      <c r="C134" s="4"/>
      <c r="D134" s="4"/>
      <c r="E134" s="4"/>
      <c r="F134" s="4"/>
    </row>
    <row r="135" spans="1:6" ht="12.75" customHeight="1">
      <c r="A135" s="4" t="str">
        <f>MSRP_spreadsheet!A135</f>
        <v>lighting</v>
      </c>
      <c r="B135" s="4"/>
      <c r="C135" s="4"/>
      <c r="D135" s="4"/>
      <c r="E135" s="4"/>
      <c r="F135" s="4"/>
    </row>
    <row r="136" spans="1:6" ht="12.75" customHeight="1">
      <c r="A136" s="4" t="str">
        <f>MSRP_spreadsheet!A136</f>
        <v>motor charger</v>
      </c>
      <c r="B136" s="4"/>
      <c r="C136" s="4"/>
      <c r="D136" s="4"/>
      <c r="E136" s="4"/>
      <c r="F136" s="4"/>
    </row>
    <row r="137" spans="1:6" ht="12.75" customHeight="1">
      <c r="A137" s="4" t="str">
        <f>MSRP_spreadsheet!A137</f>
        <v>contactor</v>
      </c>
      <c r="B137" s="4"/>
      <c r="C137" s="4"/>
      <c r="D137" s="4"/>
      <c r="E137" s="4"/>
      <c r="F137" s="4"/>
    </row>
    <row r="138" spans="1:6" ht="12.75" customHeight="1">
      <c r="A138" s="4" t="str">
        <f>MSRP_spreadsheet!A138</f>
        <v>motor controller</v>
      </c>
      <c r="B138" s="4"/>
      <c r="C138" s="4"/>
      <c r="D138" s="4"/>
      <c r="E138" s="4"/>
      <c r="F138" s="4"/>
    </row>
    <row r="139" spans="1:6" ht="12.75" customHeight="1">
      <c r="A139" s="4" t="str">
        <f>MSRP_spreadsheet!A139</f>
        <v>injector controller</v>
      </c>
      <c r="B139" s="4"/>
      <c r="C139" s="4"/>
      <c r="D139" s="4"/>
      <c r="E139" s="4"/>
      <c r="F139" s="4"/>
    </row>
    <row r="140" spans="1:6" ht="12.75" customHeight="1">
      <c r="A140" s="4" t="str">
        <f>MSRP_spreadsheet!A140</f>
        <v>boost controller</v>
      </c>
      <c r="B140" s="4"/>
      <c r="C140" s="4"/>
      <c r="D140" s="4"/>
      <c r="E140" s="4"/>
      <c r="F140" s="4"/>
    </row>
    <row r="141" spans="1:6" ht="12.75" customHeight="1">
      <c r="A141" s="4" t="str">
        <f>MSRP_spreadsheet!A141</f>
        <v>exhaust gas temperature (EGT) sensor</v>
      </c>
      <c r="B141" s="4"/>
      <c r="C141" s="4"/>
      <c r="D141" s="4"/>
      <c r="E141" s="4"/>
      <c r="F141" s="4"/>
    </row>
    <row r="142" spans="1:6" ht="12.75" customHeight="1">
      <c r="A142" s="4" t="str">
        <f>MSRP_spreadsheet!A142</f>
        <v>general sensor(s)</v>
      </c>
      <c r="B142" s="4"/>
      <c r="C142" s="4"/>
      <c r="D142" s="4"/>
      <c r="E142" s="4"/>
      <c r="F142" s="4"/>
    </row>
    <row r="143" spans="1:6" ht="12.75" customHeight="1">
      <c r="A143" s="4" t="str">
        <f>MSRP_spreadsheet!A143</f>
        <v>engine calibration hardware</v>
      </c>
      <c r="B143" s="4"/>
      <c r="C143" s="4"/>
      <c r="D143" s="4"/>
      <c r="E143" s="4"/>
      <c r="F143" s="4"/>
    </row>
    <row r="144" spans="1:6" ht="12.75" customHeight="1">
      <c r="A144" s="4" t="str">
        <f>MSRP_spreadsheet!A144</f>
        <v>engine calibration software</v>
      </c>
      <c r="B144" s="4"/>
      <c r="C144" s="4"/>
      <c r="D144" s="4"/>
      <c r="E144" s="4"/>
      <c r="F144" s="4"/>
    </row>
    <row r="145" spans="1:6" ht="12.75" customHeight="1">
      <c r="A145" s="4" t="str">
        <f>MSRP_spreadsheet!A145</f>
        <v>fabrication</v>
      </c>
      <c r="B145" s="4"/>
      <c r="C145" s="4"/>
      <c r="D145" s="4"/>
      <c r="E145" s="4"/>
      <c r="F145" s="4"/>
    </row>
    <row r="146" spans="1:6" ht="12.75" customHeight="1">
      <c r="A146" s="4" t="str">
        <f>MSRP_spreadsheet!A146</f>
        <v>pulley</v>
      </c>
      <c r="B146" s="4"/>
      <c r="C146" s="4"/>
      <c r="D146" s="4"/>
      <c r="E146" s="4"/>
      <c r="F146" s="4"/>
    </row>
    <row r="147" spans="1:6" ht="12.75" customHeight="1">
      <c r="A147" s="4"/>
      <c r="B147" s="4"/>
      <c r="C147" s="4"/>
      <c r="D147" s="4"/>
      <c r="E147" s="4"/>
      <c r="F147" s="4"/>
    </row>
    <row r="148" spans="1:6" ht="12.75" customHeight="1"/>
    <row r="149" spans="1:6" ht="12.75" customHeight="1"/>
    <row r="150" spans="1:6" ht="12.75" customHeight="1"/>
    <row r="151" spans="1:6" ht="12.75" customHeight="1"/>
    <row r="152" spans="1:6" ht="12.75" customHeight="1"/>
    <row r="153" spans="1:6" ht="12.75" customHeight="1"/>
    <row r="154" spans="1:6" ht="12.75" customHeight="1"/>
    <row r="155" spans="1:6" ht="12.75" customHeight="1"/>
    <row r="156" spans="1:6" ht="12.75" customHeight="1"/>
    <row r="157" spans="1:6" ht="12.75" customHeight="1"/>
    <row r="158" spans="1:6" ht="12.75" customHeight="1"/>
    <row r="159" spans="1:6" ht="12.75" customHeight="1"/>
    <row r="160" spans="1:6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</sheetData>
  <mergeCells count="1">
    <mergeCell ref="B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1:T1002"/>
  <sheetViews>
    <sheetView workbookViewId="0">
      <selection activeCell="P48" sqref="P48"/>
    </sheetView>
  </sheetViews>
  <sheetFormatPr defaultColWidth="14.42578125" defaultRowHeight="15" customHeight="1"/>
  <cols>
    <col min="1" max="1" width="8.7109375" customWidth="1"/>
    <col min="2" max="2" width="14.42578125" customWidth="1"/>
    <col min="3" max="3" width="9" customWidth="1"/>
    <col min="4" max="4" width="9.28515625" customWidth="1"/>
    <col min="5" max="7" width="8.7109375" customWidth="1"/>
    <col min="8" max="8" width="19.42578125" customWidth="1"/>
    <col min="9" max="26" width="8.7109375" customWidth="1"/>
  </cols>
  <sheetData>
    <row r="1" spans="4:11" ht="12.75" customHeight="1"/>
    <row r="2" spans="4:11" ht="18" customHeight="1"/>
    <row r="3" spans="4:11" ht="16.899999999999999" customHeight="1">
      <c r="D3" s="109" t="s">
        <v>31</v>
      </c>
      <c r="E3" s="89"/>
      <c r="F3" s="89"/>
      <c r="G3" s="89"/>
      <c r="H3" s="89"/>
      <c r="I3" s="89"/>
      <c r="J3" s="18" t="s">
        <v>32</v>
      </c>
      <c r="K3" s="19" t="s">
        <v>33</v>
      </c>
    </row>
    <row r="4" spans="4:11" ht="12.75" customHeight="1"/>
    <row r="5" spans="4:11" ht="12.75" customHeight="1"/>
    <row r="6" spans="4:11" ht="12.75" customHeight="1"/>
    <row r="7" spans="4:11" ht="12.75" customHeight="1"/>
    <row r="8" spans="4:11" ht="12.75" customHeight="1"/>
    <row r="9" spans="4:11" ht="12.75" customHeight="1"/>
    <row r="10" spans="4:11" ht="12.75" customHeight="1"/>
    <row r="11" spans="4:11" ht="12.75" customHeight="1"/>
    <row r="12" spans="4:11" ht="12.75" customHeight="1"/>
    <row r="13" spans="4:11" ht="12.75" customHeight="1"/>
    <row r="14" spans="4:11" ht="12.75" customHeight="1"/>
    <row r="15" spans="4:11" ht="12.75" customHeight="1"/>
    <row r="16" spans="4:11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spans="2:6" ht="12.75" customHeight="1"/>
    <row r="34" spans="2:6" ht="12.75" customHeight="1"/>
    <row r="35" spans="2:6" ht="6" customHeight="1"/>
    <row r="36" spans="2:6" ht="19.149999999999999" customHeight="1">
      <c r="B36" s="108" t="s">
        <v>34</v>
      </c>
      <c r="C36" s="108"/>
      <c r="D36" s="108"/>
      <c r="E36" s="18" t="s">
        <v>32</v>
      </c>
      <c r="F36" s="19" t="s">
        <v>35</v>
      </c>
    </row>
    <row r="37" spans="2:6" ht="12.75" customHeight="1"/>
    <row r="38" spans="2:6" ht="12.75" customHeight="1"/>
    <row r="39" spans="2:6" ht="12.75" customHeight="1"/>
    <row r="40" spans="2:6" ht="12.75" customHeight="1"/>
    <row r="41" spans="2:6" ht="12.75" customHeight="1"/>
    <row r="42" spans="2:6" ht="12.75" customHeight="1"/>
    <row r="43" spans="2:6" ht="12.75" customHeight="1"/>
    <row r="44" spans="2:6" ht="12.75" customHeight="1"/>
    <row r="45" spans="2:6" ht="12.75" customHeight="1"/>
    <row r="46" spans="2:6" ht="12.75" customHeight="1"/>
    <row r="47" spans="2:6" ht="12.75" customHeight="1"/>
    <row r="48" spans="2:6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spans="2:7" ht="12.75" customHeight="1"/>
    <row r="66" spans="2:7" ht="12.75" customHeight="1"/>
    <row r="67" spans="2:7" ht="12.75" customHeight="1"/>
    <row r="68" spans="2:7" ht="12.75" customHeight="1"/>
    <row r="69" spans="2:7" ht="19.899999999999999" customHeight="1">
      <c r="B69" s="108" t="s">
        <v>36</v>
      </c>
      <c r="C69" s="89"/>
      <c r="D69" s="89"/>
      <c r="E69" s="89"/>
      <c r="F69" s="18" t="s">
        <v>32</v>
      </c>
      <c r="G69" s="19" t="s">
        <v>37</v>
      </c>
    </row>
    <row r="70" spans="2:7" ht="12.75" customHeight="1"/>
    <row r="71" spans="2:7" ht="12.75" customHeight="1"/>
    <row r="72" spans="2:7" ht="12.75" customHeight="1"/>
    <row r="73" spans="2:7" ht="12.75" customHeight="1"/>
    <row r="74" spans="2:7" ht="12.75" customHeight="1"/>
    <row r="75" spans="2:7" ht="12.75" customHeight="1"/>
    <row r="76" spans="2:7" ht="12.75" customHeight="1"/>
    <row r="77" spans="2:7" ht="12.75" customHeight="1"/>
    <row r="78" spans="2:7" ht="12.75" customHeight="1"/>
    <row r="79" spans="2:7" ht="12.75" customHeight="1"/>
    <row r="80" spans="2:7" ht="12.75" customHeight="1"/>
    <row r="81" spans="2:2" ht="12.75" customHeight="1"/>
    <row r="82" spans="2:2" ht="12.75" customHeight="1"/>
    <row r="83" spans="2:2" ht="12.75" customHeight="1"/>
    <row r="84" spans="2:2" ht="12.75" customHeight="1"/>
    <row r="85" spans="2:2" ht="12.75" customHeight="1"/>
    <row r="86" spans="2:2" ht="12.75" customHeight="1">
      <c r="B86" s="20" t="s">
        <v>38</v>
      </c>
    </row>
    <row r="87" spans="2:2" ht="12.75" customHeight="1"/>
    <row r="88" spans="2:2" ht="12.75" customHeight="1"/>
    <row r="89" spans="2:2" ht="12.75" customHeight="1"/>
    <row r="90" spans="2:2" ht="12.75" customHeight="1"/>
    <row r="91" spans="2:2" ht="12.75" customHeight="1"/>
    <row r="92" spans="2:2" ht="12.75" customHeight="1"/>
    <row r="93" spans="2:2" ht="12.75" customHeight="1"/>
    <row r="94" spans="2:2" ht="12.75" customHeight="1"/>
    <row r="95" spans="2:2" ht="12.75" customHeight="1"/>
    <row r="96" spans="2:2" ht="12.75" customHeight="1"/>
    <row r="97" spans="2:7" ht="12.75" customHeight="1"/>
    <row r="98" spans="2:7" ht="12.75" customHeight="1"/>
    <row r="99" spans="2:7" ht="12.75" customHeight="1"/>
    <row r="100" spans="2:7" ht="12.75" customHeight="1"/>
    <row r="101" spans="2:7" ht="12.75" customHeight="1"/>
    <row r="102" spans="2:7" ht="15" customHeight="1">
      <c r="B102" s="108" t="s">
        <v>39</v>
      </c>
      <c r="C102" s="89"/>
      <c r="D102" s="89"/>
      <c r="E102" s="89"/>
      <c r="F102" s="18" t="s">
        <v>32</v>
      </c>
      <c r="G102" s="19" t="s">
        <v>40</v>
      </c>
    </row>
    <row r="103" spans="2:7" ht="12.75" customHeight="1"/>
    <row r="104" spans="2:7" ht="12.75" customHeight="1"/>
    <row r="105" spans="2:7" ht="12.75" customHeight="1"/>
    <row r="106" spans="2:7" ht="12.75" customHeight="1"/>
    <row r="107" spans="2:7" ht="12.75" customHeight="1"/>
    <row r="108" spans="2:7" ht="12.75" customHeight="1"/>
    <row r="109" spans="2:7" ht="12.75" customHeight="1"/>
    <row r="110" spans="2:7" ht="12.75" customHeight="1"/>
    <row r="111" spans="2:7" ht="12.75" customHeight="1"/>
    <row r="112" spans="2:7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spans="2:8" ht="12.75" customHeight="1"/>
    <row r="130" spans="2:8" ht="12.75" customHeight="1"/>
    <row r="131" spans="2:8" ht="12.75" customHeight="1"/>
    <row r="132" spans="2:8" ht="12.75" customHeight="1"/>
    <row r="133" spans="2:8" ht="12.75" customHeight="1"/>
    <row r="134" spans="2:8" ht="12.75" customHeight="1"/>
    <row r="135" spans="2:8" ht="12.75" customHeight="1"/>
    <row r="136" spans="2:8" ht="19.149999999999999" customHeight="1">
      <c r="B136" s="108" t="s">
        <v>41</v>
      </c>
      <c r="C136" s="89"/>
      <c r="D136" s="89"/>
      <c r="E136" s="89"/>
      <c r="F136" s="89"/>
      <c r="G136" s="18" t="s">
        <v>32</v>
      </c>
      <c r="H136" s="19" t="s">
        <v>42</v>
      </c>
    </row>
    <row r="137" spans="2:8" ht="12.75" customHeight="1"/>
    <row r="138" spans="2:8" ht="12.75" customHeight="1"/>
    <row r="139" spans="2:8" ht="12.75" customHeight="1"/>
    <row r="140" spans="2:8" ht="12.75" customHeight="1"/>
    <row r="141" spans="2:8" ht="12.75" customHeight="1"/>
    <row r="142" spans="2:8" ht="12.75" customHeight="1"/>
    <row r="143" spans="2:8" ht="12.75" customHeight="1"/>
    <row r="144" spans="2:8" ht="12.75" customHeight="1"/>
    <row r="145" spans="2:9" ht="12.75" customHeight="1"/>
    <row r="146" spans="2:9" ht="12.75" customHeight="1"/>
    <row r="147" spans="2:9" ht="12.75" customHeight="1"/>
    <row r="148" spans="2:9" ht="12.75" customHeight="1"/>
    <row r="149" spans="2:9" ht="12.75" customHeight="1"/>
    <row r="150" spans="2:9" ht="12.75" customHeight="1"/>
    <row r="151" spans="2:9" ht="12.75" customHeight="1"/>
    <row r="152" spans="2:9" ht="12.75" customHeight="1"/>
    <row r="153" spans="2:9" ht="12.75" customHeight="1"/>
    <row r="154" spans="2:9" ht="12.75" customHeight="1"/>
    <row r="155" spans="2:9" ht="12.75" customHeight="1"/>
    <row r="156" spans="2:9" ht="16.899999999999999" customHeight="1">
      <c r="B156" s="108" t="s">
        <v>43</v>
      </c>
      <c r="C156" s="89"/>
      <c r="D156" s="89"/>
      <c r="E156" s="89"/>
      <c r="F156" s="89"/>
      <c r="G156" s="89"/>
      <c r="H156" s="18" t="s">
        <v>32</v>
      </c>
      <c r="I156" s="19" t="s">
        <v>44</v>
      </c>
    </row>
    <row r="157" spans="2:9" ht="12.75" customHeight="1"/>
    <row r="158" spans="2:9" ht="12.75" customHeight="1"/>
    <row r="159" spans="2:9" ht="12.75" customHeight="1"/>
    <row r="160" spans="2:9" ht="12.75" customHeight="1"/>
    <row r="161" spans="2:8" ht="12.75" customHeight="1"/>
    <row r="162" spans="2:8" ht="12.75" customHeight="1"/>
    <row r="163" spans="2:8" ht="12.75" customHeight="1"/>
    <row r="164" spans="2:8" ht="12.75" customHeight="1"/>
    <row r="165" spans="2:8" ht="12.75" customHeight="1"/>
    <row r="166" spans="2:8" ht="12.75" customHeight="1"/>
    <row r="167" spans="2:8" ht="12.75" customHeight="1"/>
    <row r="168" spans="2:8" ht="12.75" customHeight="1"/>
    <row r="169" spans="2:8" ht="12.75" customHeight="1"/>
    <row r="170" spans="2:8" ht="12.75" customHeight="1"/>
    <row r="171" spans="2:8" ht="12.75" customHeight="1"/>
    <row r="172" spans="2:8" ht="12.75" customHeight="1"/>
    <row r="173" spans="2:8" ht="12.75" customHeight="1"/>
    <row r="174" spans="2:8" ht="18" customHeight="1">
      <c r="B174" s="108" t="s">
        <v>45</v>
      </c>
      <c r="C174" s="89"/>
      <c r="D174" s="89"/>
      <c r="E174" s="89"/>
      <c r="F174" s="89"/>
      <c r="G174" s="18" t="s">
        <v>32</v>
      </c>
      <c r="H174" s="19" t="s">
        <v>46</v>
      </c>
    </row>
    <row r="175" spans="2:8" ht="12.75" customHeight="1"/>
    <row r="176" spans="2:8" ht="12.75" customHeight="1"/>
    <row r="177" spans="2:7" ht="12.75" customHeight="1"/>
    <row r="178" spans="2:7" ht="12.75" customHeight="1"/>
    <row r="179" spans="2:7" ht="12.75" customHeight="1"/>
    <row r="180" spans="2:7" ht="12.75" customHeight="1"/>
    <row r="181" spans="2:7" ht="12.75" customHeight="1"/>
    <row r="182" spans="2:7" ht="12.75" customHeight="1"/>
    <row r="183" spans="2:7" ht="12.75" customHeight="1"/>
    <row r="184" spans="2:7" ht="12.75" customHeight="1"/>
    <row r="185" spans="2:7" ht="12.75" customHeight="1"/>
    <row r="186" spans="2:7" ht="12.75" customHeight="1"/>
    <row r="187" spans="2:7" ht="12.75" customHeight="1"/>
    <row r="188" spans="2:7" ht="12.75" customHeight="1"/>
    <row r="189" spans="2:7" ht="12.75" customHeight="1"/>
    <row r="190" spans="2:7" ht="12.75" customHeight="1"/>
    <row r="191" spans="2:7" ht="16.899999999999999" customHeight="1">
      <c r="B191" s="108" t="s">
        <v>47</v>
      </c>
      <c r="C191" s="89"/>
      <c r="D191" s="89"/>
      <c r="E191" s="89"/>
      <c r="F191" s="18" t="s">
        <v>32</v>
      </c>
      <c r="G191" s="19" t="s">
        <v>48</v>
      </c>
    </row>
    <row r="192" spans="2:7" ht="12.75" customHeight="1"/>
    <row r="193" spans="2:20" ht="12.75" customHeight="1">
      <c r="B193" s="21"/>
      <c r="C193" s="21"/>
      <c r="D193" s="21"/>
      <c r="E193" s="21"/>
      <c r="F193" s="21"/>
      <c r="G193" s="21"/>
    </row>
    <row r="194" spans="2:20" ht="12.75" customHeight="1"/>
    <row r="195" spans="2:20" ht="12.75" customHeight="1">
      <c r="B195" s="11"/>
    </row>
    <row r="196" spans="2:20" ht="12.75" customHeight="1"/>
    <row r="197" spans="2:20" ht="12.75" customHeight="1"/>
    <row r="198" spans="2:20" ht="12.75" customHeight="1"/>
    <row r="199" spans="2:20" ht="12.75" customHeight="1">
      <c r="T199" s="11"/>
    </row>
    <row r="200" spans="2:20" ht="12.75" customHeight="1"/>
    <row r="201" spans="2:20" ht="12.75" customHeight="1"/>
    <row r="202" spans="2:20" ht="12.75" customHeight="1"/>
    <row r="203" spans="2:20" ht="12.75" customHeight="1"/>
    <row r="204" spans="2:20" ht="12.75" customHeight="1"/>
    <row r="205" spans="2:20" ht="12.75" customHeight="1"/>
    <row r="206" spans="2:20" ht="12.75" customHeight="1"/>
    <row r="207" spans="2:20" ht="12.75" customHeight="1"/>
    <row r="208" spans="2:20" ht="12.75" customHeight="1"/>
    <row r="209" spans="2:8" ht="12.75" customHeight="1">
      <c r="B209" s="21"/>
      <c r="C209" s="21"/>
      <c r="D209" s="21"/>
      <c r="E209" s="21"/>
      <c r="F209" s="21"/>
      <c r="G209" s="11"/>
      <c r="H209" s="11"/>
    </row>
    <row r="210" spans="2:8" ht="12.75" customHeight="1"/>
    <row r="211" spans="2:8" ht="12.75" customHeight="1"/>
    <row r="212" spans="2:8" ht="12.75" customHeight="1"/>
    <row r="213" spans="2:8" ht="12.75" customHeight="1"/>
    <row r="214" spans="2:8" ht="12.75" customHeight="1"/>
    <row r="215" spans="2:8" ht="12.75" customHeight="1"/>
    <row r="216" spans="2:8" ht="12.75" customHeight="1"/>
    <row r="217" spans="2:8" ht="12.75" customHeight="1"/>
    <row r="218" spans="2:8" ht="12.75" customHeight="1"/>
    <row r="219" spans="2:8" ht="12.75" customHeight="1"/>
    <row r="220" spans="2:8" ht="12.75" customHeight="1"/>
    <row r="221" spans="2:8" ht="12.75" customHeight="1"/>
    <row r="222" spans="2:8" ht="12.75" customHeight="1"/>
    <row r="223" spans="2:8" ht="12.75" customHeight="1"/>
    <row r="224" spans="2:8" ht="18" customHeight="1">
      <c r="B224" s="108" t="s">
        <v>49</v>
      </c>
      <c r="C224" s="89"/>
      <c r="D224" s="89"/>
      <c r="E224" s="89"/>
      <c r="F224" s="18" t="s">
        <v>32</v>
      </c>
      <c r="G224" s="19" t="s">
        <v>50</v>
      </c>
    </row>
    <row r="225" spans="2:2" ht="12.75" customHeight="1">
      <c r="B225" s="11" t="s">
        <v>51</v>
      </c>
    </row>
    <row r="226" spans="2:2" ht="12.75" customHeight="1"/>
    <row r="227" spans="2:2" ht="12.75" customHeight="1"/>
    <row r="228" spans="2:2" ht="12.75" customHeight="1"/>
    <row r="229" spans="2:2" ht="12.75" customHeight="1"/>
    <row r="230" spans="2:2" ht="12.75" customHeight="1"/>
    <row r="231" spans="2:2" ht="12.75" customHeight="1"/>
    <row r="232" spans="2:2" ht="12.75" customHeight="1"/>
    <row r="233" spans="2:2" ht="12.75" customHeight="1"/>
    <row r="234" spans="2:2" ht="12.75" customHeight="1"/>
    <row r="235" spans="2:2" ht="12.75" customHeight="1"/>
    <row r="236" spans="2:2" ht="12.75" customHeight="1"/>
    <row r="237" spans="2:2" ht="12.75" customHeight="1"/>
    <row r="238" spans="2:2" ht="12.75" customHeight="1"/>
    <row r="239" spans="2:2" ht="12.75" customHeight="1"/>
    <row r="240" spans="2:2" ht="12.75" customHeight="1"/>
    <row r="241" spans="2:8" ht="12.75" customHeight="1"/>
    <row r="242" spans="2:8" ht="12.75" customHeight="1"/>
    <row r="243" spans="2:8" ht="12.75" customHeight="1"/>
    <row r="244" spans="2:8" ht="12.75" customHeight="1"/>
    <row r="245" spans="2:8" ht="12.75" customHeight="1"/>
    <row r="246" spans="2:8" ht="12.75" customHeight="1"/>
    <row r="247" spans="2:8" ht="12.75" customHeight="1"/>
    <row r="248" spans="2:8" ht="12.75" customHeight="1"/>
    <row r="249" spans="2:8" ht="12.75" customHeight="1"/>
    <row r="250" spans="2:8" ht="12.75" customHeight="1"/>
    <row r="251" spans="2:8" ht="12.75" customHeight="1"/>
    <row r="252" spans="2:8" ht="12.75" customHeight="1"/>
    <row r="253" spans="2:8" ht="12.75" customHeight="1"/>
    <row r="254" spans="2:8" ht="12.75" customHeight="1">
      <c r="B254" s="21"/>
      <c r="C254" s="21"/>
      <c r="D254" s="21"/>
      <c r="E254" s="21"/>
      <c r="F254" s="21"/>
      <c r="G254" s="11"/>
      <c r="H254" s="11"/>
    </row>
    <row r="255" spans="2:8" ht="12.75" customHeight="1">
      <c r="B255" s="21"/>
      <c r="C255" s="21"/>
      <c r="D255" s="21"/>
      <c r="E255" s="21"/>
      <c r="F255" s="21"/>
      <c r="G255" s="11"/>
      <c r="H255" s="11"/>
    </row>
    <row r="256" spans="2:8" ht="16.899999999999999" customHeight="1">
      <c r="B256" s="110" t="s">
        <v>52</v>
      </c>
      <c r="C256" s="89"/>
      <c r="D256" s="89"/>
      <c r="E256" s="89"/>
      <c r="F256" s="89"/>
      <c r="G256" s="11" t="s">
        <v>32</v>
      </c>
      <c r="H256" s="19" t="s">
        <v>53</v>
      </c>
    </row>
    <row r="257" spans="2:8" ht="12.75" customHeight="1"/>
    <row r="258" spans="2:8" ht="12.75" customHeight="1"/>
    <row r="259" spans="2:8" ht="12.75" customHeight="1"/>
    <row r="260" spans="2:8" ht="12.75" customHeight="1"/>
    <row r="261" spans="2:8" ht="12.75" customHeight="1"/>
    <row r="262" spans="2:8" ht="12.75" customHeight="1"/>
    <row r="263" spans="2:8" ht="12.75" customHeight="1"/>
    <row r="264" spans="2:8" ht="12.75" customHeight="1"/>
    <row r="265" spans="2:8" ht="12.75" customHeight="1"/>
    <row r="266" spans="2:8" ht="12.75" customHeight="1"/>
    <row r="267" spans="2:8" ht="12.75" customHeight="1"/>
    <row r="268" spans="2:8" ht="12.75" customHeight="1"/>
    <row r="269" spans="2:8" ht="12.75" customHeight="1"/>
    <row r="270" spans="2:8" ht="12.75" customHeight="1"/>
    <row r="271" spans="2:8" ht="12.75" customHeight="1"/>
    <row r="272" spans="2:8" ht="16.149999999999999" customHeight="1">
      <c r="B272" s="110" t="s">
        <v>54</v>
      </c>
      <c r="C272" s="89"/>
      <c r="D272" s="89"/>
      <c r="E272" s="89"/>
      <c r="F272" s="89"/>
      <c r="G272" s="11" t="s">
        <v>32</v>
      </c>
      <c r="H272" s="19" t="s">
        <v>55</v>
      </c>
    </row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spans="2:8" ht="12.75" customHeight="1"/>
    <row r="290" spans="2:8" ht="15" customHeight="1">
      <c r="B290" s="110" t="s">
        <v>56</v>
      </c>
      <c r="C290" s="89"/>
      <c r="D290" s="89"/>
      <c r="E290" s="89"/>
      <c r="F290" s="89"/>
      <c r="G290" s="11" t="s">
        <v>32</v>
      </c>
      <c r="H290" s="19" t="s">
        <v>57</v>
      </c>
    </row>
    <row r="291" spans="2:8" ht="12.75" customHeight="1"/>
    <row r="292" spans="2:8" ht="12.75" customHeight="1"/>
    <row r="293" spans="2:8" ht="12.75" customHeight="1"/>
    <row r="294" spans="2:8" ht="12.75" customHeight="1"/>
    <row r="295" spans="2:8" ht="12.75" customHeight="1"/>
    <row r="296" spans="2:8" ht="12.75" customHeight="1"/>
    <row r="297" spans="2:8" ht="12.75" customHeight="1"/>
    <row r="298" spans="2:8" ht="12.75" customHeight="1"/>
    <row r="299" spans="2:8" ht="12.75" customHeight="1"/>
    <row r="300" spans="2:8" ht="12.75" customHeight="1"/>
    <row r="301" spans="2:8" ht="12.75" customHeight="1"/>
    <row r="302" spans="2:8" ht="12.75" customHeight="1"/>
    <row r="303" spans="2:8" ht="12.75" customHeight="1"/>
    <row r="304" spans="2:8" ht="12.75" customHeight="1"/>
    <row r="305" spans="2:10" ht="12.75" customHeight="1"/>
    <row r="306" spans="2:10" ht="12.75" customHeight="1"/>
    <row r="307" spans="2:10" ht="12.75" customHeight="1"/>
    <row r="308" spans="2:10" ht="12.75" customHeight="1"/>
    <row r="309" spans="2:10" ht="12.75" customHeight="1"/>
    <row r="310" spans="2:10" ht="18" customHeight="1">
      <c r="B310" s="107" t="s">
        <v>58</v>
      </c>
      <c r="C310" s="89"/>
      <c r="D310" s="89"/>
      <c r="E310" s="89"/>
      <c r="F310" s="89"/>
      <c r="G310" s="89"/>
      <c r="I310" s="18" t="s">
        <v>32</v>
      </c>
      <c r="J310" s="22" t="s">
        <v>59</v>
      </c>
    </row>
    <row r="311" spans="2:10" ht="12.75" customHeight="1"/>
    <row r="312" spans="2:10" ht="12.75" customHeight="1"/>
    <row r="313" spans="2:10" ht="12.75" customHeight="1"/>
    <row r="314" spans="2:10" ht="12.75" customHeight="1"/>
    <row r="315" spans="2:10" ht="12.75" customHeight="1"/>
    <row r="316" spans="2:10" ht="12.75" customHeight="1"/>
    <row r="317" spans="2:10" ht="12.75" customHeight="1"/>
    <row r="318" spans="2:10" ht="12.75" customHeight="1"/>
    <row r="319" spans="2:10" ht="12.75" customHeight="1"/>
    <row r="320" spans="2:1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spans="2:7" ht="12.75" customHeight="1"/>
    <row r="338" spans="2:7" ht="12.75" customHeight="1"/>
    <row r="339" spans="2:7" ht="12.75" customHeight="1"/>
    <row r="340" spans="2:7" ht="12.75" customHeight="1"/>
    <row r="341" spans="2:7" ht="12.75" customHeight="1"/>
    <row r="342" spans="2:7" ht="16.899999999999999" customHeight="1">
      <c r="B342" s="110" t="s">
        <v>60</v>
      </c>
      <c r="C342" s="89"/>
      <c r="D342" s="89"/>
      <c r="E342" s="89"/>
      <c r="F342" s="18" t="s">
        <v>32</v>
      </c>
      <c r="G342" s="22" t="s">
        <v>61</v>
      </c>
    </row>
    <row r="343" spans="2:7" ht="19.149999999999999" customHeight="1">
      <c r="B343" s="18" t="s">
        <v>62</v>
      </c>
    </row>
    <row r="344" spans="2:7" ht="12.75" customHeight="1"/>
    <row r="345" spans="2:7" ht="12.75" customHeight="1"/>
    <row r="346" spans="2:7" ht="12.75" customHeight="1"/>
    <row r="347" spans="2:7" ht="12.75" customHeight="1"/>
    <row r="348" spans="2:7" ht="12.75" customHeight="1"/>
    <row r="349" spans="2:7" ht="12.75" customHeight="1"/>
    <row r="350" spans="2:7" ht="12.75" customHeight="1"/>
    <row r="351" spans="2:7" ht="12.75" customHeight="1"/>
    <row r="352" spans="2:7" ht="12.75" customHeight="1"/>
    <row r="353" spans="8:8" ht="12.75" customHeight="1"/>
    <row r="354" spans="8:8" ht="12.75" customHeight="1"/>
    <row r="355" spans="8:8" ht="12.75" customHeight="1"/>
    <row r="356" spans="8:8" ht="12.75" customHeight="1"/>
    <row r="357" spans="8:8" ht="12.75" customHeight="1"/>
    <row r="358" spans="8:8" ht="12.75" customHeight="1"/>
    <row r="359" spans="8:8" ht="12.75" customHeight="1"/>
    <row r="360" spans="8:8" ht="12.75" customHeight="1"/>
    <row r="361" spans="8:8" ht="12.75" customHeight="1"/>
    <row r="362" spans="8:8" ht="12.75" customHeight="1">
      <c r="H362" s="23"/>
    </row>
    <row r="363" spans="8:8" ht="12.75" customHeight="1"/>
    <row r="364" spans="8:8" ht="12.75" customHeight="1"/>
    <row r="365" spans="8:8" ht="12.75" customHeight="1"/>
    <row r="366" spans="8:8" ht="12.75" customHeight="1"/>
    <row r="367" spans="8:8" ht="12.75" customHeight="1"/>
    <row r="368" spans="8:8" ht="12.75" customHeight="1"/>
    <row r="369" spans="2:7" ht="12.75" customHeight="1"/>
    <row r="370" spans="2:7" ht="12.75" customHeight="1"/>
    <row r="371" spans="2:7" ht="16.149999999999999" customHeight="1">
      <c r="B371" s="107" t="s">
        <v>63</v>
      </c>
      <c r="C371" s="89"/>
      <c r="D371" s="89"/>
      <c r="E371" s="89"/>
      <c r="F371" s="11" t="s">
        <v>32</v>
      </c>
      <c r="G371" s="19" t="s">
        <v>64</v>
      </c>
    </row>
    <row r="372" spans="2:7" ht="12.75" customHeight="1"/>
    <row r="373" spans="2:7" ht="12.75" customHeight="1"/>
    <row r="374" spans="2:7" ht="12.75" customHeight="1"/>
    <row r="375" spans="2:7" ht="12.75" customHeight="1"/>
    <row r="376" spans="2:7" ht="12.75" customHeight="1"/>
    <row r="377" spans="2:7" ht="12.75" customHeight="1"/>
    <row r="378" spans="2:7" ht="12.75" customHeight="1"/>
    <row r="379" spans="2:7" ht="12.75" customHeight="1"/>
    <row r="380" spans="2:7" ht="12.75" customHeight="1"/>
    <row r="381" spans="2:7" ht="12.75" customHeight="1"/>
    <row r="382" spans="2:7" ht="12.75" customHeight="1"/>
    <row r="383" spans="2:7" ht="12.75" customHeight="1"/>
    <row r="384" spans="2:7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spans="2:16" ht="12.75" customHeight="1"/>
    <row r="402" spans="2:16" ht="12.75" customHeight="1"/>
    <row r="403" spans="2:16" ht="7.15" customHeight="1"/>
    <row r="404" spans="2:16" ht="16.149999999999999" customHeight="1">
      <c r="B404" s="107" t="s">
        <v>65</v>
      </c>
      <c r="C404" s="89"/>
      <c r="D404" s="89"/>
      <c r="E404" s="89"/>
      <c r="F404" s="89"/>
    </row>
    <row r="405" spans="2:16" ht="12.75" customHeight="1"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</row>
    <row r="406" spans="2:16" ht="12.75" customHeight="1" thickBot="1"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3"/>
    </row>
    <row r="407" spans="2:16" ht="19.899999999999999" customHeight="1" thickBot="1">
      <c r="B407" s="54"/>
      <c r="C407" s="54"/>
      <c r="D407" s="104" t="s">
        <v>66</v>
      </c>
      <c r="E407" s="105"/>
      <c r="F407" s="106"/>
      <c r="G407" s="54"/>
      <c r="H407" s="104" t="s">
        <v>230</v>
      </c>
      <c r="I407" s="105"/>
      <c r="J407" s="106"/>
      <c r="K407" s="55">
        <v>25</v>
      </c>
      <c r="L407" s="54"/>
      <c r="M407" s="54"/>
      <c r="N407" s="54"/>
      <c r="O407" s="54"/>
      <c r="P407" s="53"/>
    </row>
    <row r="408" spans="2:16" ht="18" customHeight="1" thickBot="1">
      <c r="B408" s="54"/>
      <c r="C408" s="54"/>
      <c r="D408" s="56">
        <f>K407+O424</f>
        <v>414.25085000148408</v>
      </c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3"/>
    </row>
    <row r="409" spans="2:16" ht="12.75" customHeight="1"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3"/>
    </row>
    <row r="410" spans="2:16" ht="12.75" customHeight="1"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3"/>
    </row>
    <row r="411" spans="2:16" ht="12.75" customHeight="1"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3"/>
    </row>
    <row r="412" spans="2:16" ht="12.75" customHeight="1">
      <c r="B412" s="54"/>
      <c r="C412" s="54"/>
      <c r="D412" s="54"/>
      <c r="E412" s="54"/>
      <c r="F412" s="54"/>
      <c r="G412" s="54"/>
      <c r="H412" s="54"/>
      <c r="I412" s="57"/>
      <c r="J412" s="54"/>
      <c r="K412" s="54"/>
      <c r="L412" s="54"/>
      <c r="M412" s="54"/>
      <c r="N412" s="54"/>
      <c r="O412" s="54"/>
      <c r="P412" s="53"/>
    </row>
    <row r="413" spans="2:16" ht="12.75" customHeight="1">
      <c r="B413" s="54"/>
      <c r="C413" s="54"/>
      <c r="D413" s="54"/>
      <c r="E413" s="54"/>
      <c r="F413" s="54"/>
      <c r="G413" s="54"/>
      <c r="H413" s="54"/>
      <c r="I413" s="57"/>
      <c r="J413" s="54"/>
      <c r="K413" s="54"/>
      <c r="L413" s="54"/>
      <c r="M413" s="54"/>
      <c r="N413" s="54"/>
      <c r="O413" s="54"/>
      <c r="P413" s="53"/>
    </row>
    <row r="414" spans="2:16" ht="12.75" customHeight="1"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3"/>
    </row>
    <row r="415" spans="2:16" ht="12.75" customHeight="1" thickBot="1"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3"/>
    </row>
    <row r="416" spans="2:16" ht="19.899999999999999" customHeight="1" thickBot="1">
      <c r="B416" s="101" t="s">
        <v>67</v>
      </c>
      <c r="C416" s="102"/>
      <c r="D416" s="58"/>
      <c r="E416" s="58"/>
      <c r="F416" s="58"/>
      <c r="G416" s="58"/>
      <c r="H416" s="101" t="s">
        <v>68</v>
      </c>
      <c r="I416" s="103"/>
      <c r="J416" s="58"/>
      <c r="K416" s="58"/>
      <c r="L416" s="58"/>
      <c r="M416" s="58"/>
      <c r="N416" s="58"/>
      <c r="O416" s="58"/>
      <c r="P416" s="53"/>
    </row>
    <row r="417" spans="2:16" ht="16.899999999999999" customHeight="1">
      <c r="B417" s="59" t="s">
        <v>69</v>
      </c>
      <c r="C417" s="60" t="s">
        <v>70</v>
      </c>
      <c r="D417" s="59" t="s">
        <v>71</v>
      </c>
      <c r="E417" s="60" t="s">
        <v>72</v>
      </c>
      <c r="F417" s="61" t="s">
        <v>73</v>
      </c>
      <c r="G417" s="58"/>
      <c r="H417" s="61" t="s">
        <v>231</v>
      </c>
      <c r="I417" s="59" t="s">
        <v>74</v>
      </c>
      <c r="J417" s="62" t="s">
        <v>75</v>
      </c>
      <c r="K417" s="62" t="s">
        <v>76</v>
      </c>
      <c r="L417" s="60" t="s">
        <v>77</v>
      </c>
      <c r="M417" s="61" t="s">
        <v>78</v>
      </c>
      <c r="N417" s="58"/>
      <c r="O417" s="58"/>
      <c r="P417" s="53"/>
    </row>
    <row r="418" spans="2:16" ht="19.899999999999999" customHeight="1" thickBot="1">
      <c r="B418" s="63">
        <v>92</v>
      </c>
      <c r="C418" s="64">
        <v>168</v>
      </c>
      <c r="D418" s="65">
        <f>B418*0.00328084</f>
        <v>0.30183727999999999</v>
      </c>
      <c r="E418" s="66">
        <f>C418*0.00328084</f>
        <v>0.55118112000000008</v>
      </c>
      <c r="F418" s="67">
        <f>PI()*D418/4*E418</f>
        <v>0.13066434414174469</v>
      </c>
      <c r="G418" s="58"/>
      <c r="H418" s="68">
        <v>75</v>
      </c>
      <c r="I418" s="63">
        <v>11.1</v>
      </c>
      <c r="J418" s="69">
        <v>55.6</v>
      </c>
      <c r="K418" s="69">
        <v>8.3000000000000007</v>
      </c>
      <c r="L418" s="66">
        <f>SUM(I418:K418)</f>
        <v>75</v>
      </c>
      <c r="M418" s="67">
        <f>H418/L418</f>
        <v>1</v>
      </c>
      <c r="N418" s="58"/>
      <c r="O418" s="58"/>
      <c r="P418" s="53"/>
    </row>
    <row r="419" spans="2:16" ht="12.75" customHeight="1" thickBot="1"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3"/>
    </row>
    <row r="420" spans="2:16" ht="22.15" customHeight="1">
      <c r="B420" s="59" t="s">
        <v>227</v>
      </c>
      <c r="C420" s="62" t="s">
        <v>228</v>
      </c>
      <c r="D420" s="60" t="s">
        <v>229</v>
      </c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3"/>
    </row>
    <row r="421" spans="2:16" ht="16.899999999999999" customHeight="1" thickBot="1">
      <c r="B421" s="70">
        <v>1009</v>
      </c>
      <c r="C421" s="71">
        <v>1044.5</v>
      </c>
      <c r="D421" s="72">
        <v>1830</v>
      </c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3"/>
    </row>
    <row r="422" spans="2:16" ht="12.75" customHeight="1" thickBot="1">
      <c r="B422" s="58"/>
      <c r="C422" s="58"/>
      <c r="D422" s="58"/>
      <c r="E422" s="58"/>
      <c r="F422" s="73"/>
      <c r="G422" s="73"/>
      <c r="H422" s="73"/>
      <c r="I422" s="73"/>
      <c r="J422" s="58"/>
      <c r="K422" s="58"/>
      <c r="L422" s="58"/>
      <c r="M422" s="58"/>
      <c r="N422" s="58"/>
      <c r="O422" s="58"/>
      <c r="P422" s="53"/>
    </row>
    <row r="423" spans="2:16" ht="19.149999999999999" customHeight="1" thickBot="1">
      <c r="B423" s="59" t="s">
        <v>224</v>
      </c>
      <c r="C423" s="62" t="s">
        <v>225</v>
      </c>
      <c r="D423" s="60" t="s">
        <v>226</v>
      </c>
      <c r="E423" s="58"/>
      <c r="F423" s="73"/>
      <c r="G423" s="74" t="s">
        <v>79</v>
      </c>
      <c r="H423" s="75" t="s">
        <v>80</v>
      </c>
      <c r="I423" s="76" t="s">
        <v>81</v>
      </c>
      <c r="J423" s="58"/>
      <c r="K423" s="77" t="s">
        <v>82</v>
      </c>
      <c r="L423" s="78" t="s">
        <v>83</v>
      </c>
      <c r="M423" s="79" t="s">
        <v>84</v>
      </c>
      <c r="N423" s="58"/>
      <c r="O423" s="80" t="s">
        <v>85</v>
      </c>
      <c r="P423" s="53"/>
    </row>
    <row r="424" spans="2:16" ht="22.15" customHeight="1" thickBot="1">
      <c r="B424" s="81">
        <f>B421*0.03527</f>
        <v>35.587430000000005</v>
      </c>
      <c r="C424" s="82">
        <f>C421*0.03527</f>
        <v>36.839515000000006</v>
      </c>
      <c r="D424" s="83">
        <f>D421*0.03527</f>
        <v>64.5441</v>
      </c>
      <c r="E424" s="58"/>
      <c r="F424" s="73"/>
      <c r="G424" s="74">
        <f>I418*M418*F418</f>
        <v>1.450374219973366</v>
      </c>
      <c r="H424" s="75">
        <f>J418*M418*F418</f>
        <v>7.264937534281005</v>
      </c>
      <c r="I424" s="76">
        <f>F418*M418*K418</f>
        <v>1.084514056376481</v>
      </c>
      <c r="J424" s="58"/>
      <c r="K424" s="84">
        <f>G424*B424</f>
        <v>51.615091027106772</v>
      </c>
      <c r="L424" s="85">
        <f>H424*C424</f>
        <v>267.63677526820811</v>
      </c>
      <c r="M424" s="86">
        <f>I424*D424</f>
        <v>69.998983706169227</v>
      </c>
      <c r="N424" s="58"/>
      <c r="O424" s="87">
        <f>SUM(K424:M424)</f>
        <v>389.25085000148408</v>
      </c>
      <c r="P424" s="53"/>
    </row>
    <row r="425" spans="2:16" ht="12.75" customHeight="1">
      <c r="B425" s="47"/>
      <c r="C425" s="47"/>
      <c r="D425" s="47"/>
      <c r="E425" s="47"/>
      <c r="F425" s="48"/>
      <c r="G425" s="48"/>
      <c r="H425" s="48"/>
      <c r="I425" s="48"/>
      <c r="J425" s="47"/>
      <c r="K425" s="47"/>
      <c r="L425" s="47"/>
      <c r="M425" s="47"/>
      <c r="N425" s="47"/>
      <c r="O425" s="47"/>
    </row>
    <row r="426" spans="2:16" ht="12.75" customHeight="1"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</row>
    <row r="427" spans="2:16" ht="21" customHeight="1">
      <c r="B427" s="49"/>
      <c r="C427" s="49"/>
      <c r="D427" s="49"/>
      <c r="E427" s="49"/>
      <c r="F427" s="47"/>
      <c r="G427" s="47"/>
      <c r="H427" s="47"/>
      <c r="I427" s="47"/>
      <c r="J427" s="47"/>
      <c r="K427" s="47"/>
      <c r="L427" s="47"/>
      <c r="M427" s="47"/>
      <c r="N427" s="47"/>
      <c r="O427" s="47"/>
    </row>
    <row r="428" spans="2:16" ht="21" customHeight="1">
      <c r="B428" s="50"/>
      <c r="C428" s="51"/>
      <c r="D428" s="51"/>
      <c r="E428" s="49"/>
      <c r="F428" s="47"/>
      <c r="G428" s="47"/>
      <c r="H428" s="47"/>
      <c r="I428" s="47"/>
      <c r="J428" s="47"/>
      <c r="K428" s="47"/>
      <c r="L428" s="47"/>
      <c r="M428" s="47"/>
      <c r="N428" s="47"/>
      <c r="O428" s="47"/>
    </row>
    <row r="429" spans="2:16" ht="12.75" customHeight="1">
      <c r="B429" s="46"/>
      <c r="C429" s="46"/>
      <c r="D429" s="46"/>
      <c r="E429" s="46"/>
      <c r="F429" s="45"/>
      <c r="G429" s="45"/>
      <c r="H429" s="45"/>
      <c r="I429" s="45"/>
      <c r="J429" s="45"/>
      <c r="K429" s="45"/>
      <c r="L429" s="45"/>
      <c r="M429" s="45"/>
      <c r="N429" s="45"/>
      <c r="O429" s="45"/>
    </row>
    <row r="430" spans="2:16" ht="12.75" customHeight="1"/>
    <row r="431" spans="2:16" ht="12.75" customHeight="1"/>
    <row r="432" spans="2:16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</sheetData>
  <mergeCells count="20">
    <mergeCell ref="B191:E191"/>
    <mergeCell ref="B174:F174"/>
    <mergeCell ref="B256:F256"/>
    <mergeCell ref="B224:E224"/>
    <mergeCell ref="B342:E342"/>
    <mergeCell ref="B290:F290"/>
    <mergeCell ref="B272:F272"/>
    <mergeCell ref="B310:G310"/>
    <mergeCell ref="B102:E102"/>
    <mergeCell ref="B156:G156"/>
    <mergeCell ref="D3:I3"/>
    <mergeCell ref="B69:E69"/>
    <mergeCell ref="B136:F136"/>
    <mergeCell ref="B36:D36"/>
    <mergeCell ref="B416:C416"/>
    <mergeCell ref="H416:I416"/>
    <mergeCell ref="D407:F407"/>
    <mergeCell ref="H407:J407"/>
    <mergeCell ref="B371:E371"/>
    <mergeCell ref="B404:F404"/>
  </mergeCells>
  <hyperlinks>
    <hyperlink ref="K3" r:id="rId1" location="buildId/d72faa39-d1c1-43b0-bd27-8e8183dcd1ad/step/4/action/share"/>
    <hyperlink ref="F36" r:id="rId2"/>
    <hyperlink ref="G69" r:id="rId3"/>
    <hyperlink ref="G102" r:id="rId4"/>
    <hyperlink ref="H136" r:id="rId5"/>
    <hyperlink ref="I156" r:id="rId6"/>
    <hyperlink ref="H174" r:id="rId7"/>
    <hyperlink ref="G191" r:id="rId8"/>
    <hyperlink ref="G224" r:id="rId9"/>
    <hyperlink ref="H256" r:id="rId10"/>
    <hyperlink ref="H272" r:id="rId11"/>
    <hyperlink ref="H290" r:id="rId12"/>
    <hyperlink ref="J310" r:id="rId13"/>
    <hyperlink ref="G342" r:id="rId14"/>
    <hyperlink ref="G371" r:id="rId15"/>
  </hyperlinks>
  <pageMargins left="0.7" right="0.7" top="0.75" bottom="0.75" header="0.3" footer="0.3"/>
  <ignoredErrors>
    <ignoredError sqref="L418" formulaRange="1"/>
  </ignoredErrors>
  <drawing r:id="rId16"/>
  <legacy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MSRP_spreadsheet</vt:lpstr>
      <vt:lpstr>Supporting_Calculations</vt:lpstr>
      <vt:lpstr>Reciepts - Documentation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Wild</dc:creator>
  <cp:lastModifiedBy>Robert Baratono</cp:lastModifiedBy>
  <dcterms:created xsi:type="dcterms:W3CDTF">2018-02-18T16:37:53Z</dcterms:created>
  <dcterms:modified xsi:type="dcterms:W3CDTF">2018-03-12T19:33:53Z</dcterms:modified>
</cp:coreProperties>
</file>