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solger\Desktop\"/>
    </mc:Choice>
  </mc:AlternateContent>
  <bookViews>
    <workbookView xWindow="0" yWindow="0" windowWidth="19440" windowHeight="11040"/>
  </bookViews>
  <sheets>
    <sheet name="MSRP_spreadsheet" sheetId="1" r:id="rId1"/>
    <sheet name="Supporting_Calculations" sheetId="2" r:id="rId2"/>
    <sheet name="Reciepts - Documentation" sheetId="3" r:id="rId3"/>
  </sheets>
  <externalReferences>
    <externalReference r:id="rId4"/>
    <externalReference r:id="rId5"/>
  </externalReferences>
  <definedNames>
    <definedName name="Group">'[1]Drop Down Menus'!$B$2:$B$4</definedName>
    <definedName name="_xlnm.Print_Titles" localSheetId="0">MSRP_spreadsheet!$2:$2</definedName>
    <definedName name="TeamName">'[1]Drop Down Menus'!$A$2:$A$6</definedName>
  </definedNames>
  <calcPr calcId="152511" fullCalcOnLoad="1"/>
</workbook>
</file>

<file path=xl/calcChain.xml><?xml version="1.0" encoding="utf-8"?>
<calcChain xmlns="http://schemas.openxmlformats.org/spreadsheetml/2006/main">
  <c r="F86" i="1" l="1"/>
  <c r="G86" i="1"/>
  <c r="G74" i="1"/>
  <c r="F74" i="1"/>
  <c r="E65" i="1"/>
  <c r="G65" i="1" s="1"/>
  <c r="F65" i="1"/>
  <c r="G14" i="1"/>
  <c r="G107" i="1"/>
  <c r="G129" i="1"/>
  <c r="G31" i="1"/>
  <c r="G35" i="1"/>
  <c r="F42" i="1"/>
  <c r="F152" i="1" s="1"/>
  <c r="G37" i="1"/>
  <c r="G43" i="1"/>
  <c r="G45" i="1"/>
  <c r="G9" i="1"/>
  <c r="G10" i="1"/>
  <c r="G20" i="1"/>
  <c r="G22" i="1"/>
  <c r="G25" i="1"/>
  <c r="G30" i="1"/>
  <c r="G18" i="1"/>
  <c r="G24" i="1"/>
  <c r="G26" i="1"/>
  <c r="G32" i="1"/>
  <c r="G33" i="1"/>
  <c r="G34" i="1"/>
  <c r="G36" i="1"/>
  <c r="G7" i="1"/>
  <c r="G134" i="1"/>
  <c r="F122" i="1"/>
  <c r="F82" i="1"/>
  <c r="G82" i="1" s="1"/>
  <c r="G47" i="1"/>
  <c r="G46" i="1"/>
  <c r="G42" i="1"/>
  <c r="G41" i="1"/>
  <c r="C122" i="1"/>
  <c r="G122" i="1" s="1"/>
  <c r="C82" i="1"/>
  <c r="C42" i="1"/>
  <c r="G38" i="1"/>
  <c r="G44" i="1"/>
  <c r="G48" i="1"/>
  <c r="G49" i="1"/>
  <c r="G52" i="1"/>
  <c r="G53" i="1"/>
  <c r="G55" i="1"/>
  <c r="G56" i="1"/>
  <c r="G57" i="1"/>
  <c r="G58" i="1"/>
  <c r="G59" i="1"/>
  <c r="G60" i="1"/>
  <c r="G61" i="1"/>
  <c r="G64" i="1"/>
  <c r="G66" i="1"/>
  <c r="G67" i="1"/>
  <c r="G68" i="1"/>
  <c r="G69" i="1"/>
  <c r="G70" i="1"/>
  <c r="G73" i="1"/>
  <c r="G75" i="1"/>
  <c r="G76" i="1"/>
  <c r="G77" i="1"/>
  <c r="G78" i="1"/>
  <c r="G79" i="1"/>
  <c r="G83" i="1"/>
  <c r="G84" i="1"/>
  <c r="G85" i="1"/>
  <c r="G87" i="1"/>
  <c r="G88" i="1"/>
  <c r="G89" i="1"/>
  <c r="G90" i="1"/>
  <c r="G91" i="1"/>
  <c r="G92" i="1"/>
  <c r="G93" i="1"/>
  <c r="G96" i="1"/>
  <c r="G97" i="1"/>
  <c r="G98" i="1"/>
  <c r="G99" i="1"/>
  <c r="G100" i="1"/>
  <c r="G101" i="1"/>
  <c r="G102" i="1"/>
  <c r="G105" i="1"/>
  <c r="G106" i="1"/>
  <c r="G108" i="1"/>
  <c r="G109" i="1"/>
  <c r="G112" i="1"/>
  <c r="G113" i="1"/>
  <c r="G114" i="1"/>
  <c r="G115" i="1"/>
  <c r="G116" i="1"/>
  <c r="G117" i="1"/>
  <c r="G118" i="1"/>
  <c r="G119" i="1"/>
  <c r="G120" i="1"/>
  <c r="G121" i="1"/>
  <c r="G123" i="1"/>
  <c r="G124" i="1"/>
  <c r="G125" i="1"/>
  <c r="G126" i="1"/>
  <c r="G130" i="1"/>
  <c r="G131" i="1"/>
  <c r="G132" i="1"/>
  <c r="G133" i="1"/>
  <c r="G135" i="1"/>
  <c r="G136" i="1"/>
  <c r="G137" i="1"/>
  <c r="G138" i="1"/>
  <c r="G139" i="1"/>
  <c r="G140" i="1"/>
  <c r="G141" i="1"/>
  <c r="G142" i="1"/>
  <c r="G143" i="1"/>
  <c r="G144" i="1"/>
  <c r="G145" i="1"/>
  <c r="G146" i="1"/>
  <c r="G147" i="1"/>
  <c r="G148" i="1"/>
  <c r="G149" i="1"/>
  <c r="G150" i="1"/>
  <c r="E54" i="1"/>
  <c r="G54" i="1"/>
  <c r="A145" i="2"/>
  <c r="A144" i="2"/>
  <c r="A143" i="2"/>
  <c r="A142" i="2"/>
  <c r="A141" i="2"/>
  <c r="A140" i="2"/>
  <c r="A139" i="2"/>
  <c r="A138" i="2"/>
  <c r="A137" i="2"/>
  <c r="A136" i="2"/>
  <c r="A135" i="2"/>
  <c r="A134" i="2"/>
  <c r="A133" i="2"/>
  <c r="A132" i="2"/>
  <c r="A131" i="2"/>
  <c r="A130" i="2"/>
  <c r="A128" i="2"/>
  <c r="A126" i="2"/>
  <c r="A125" i="2"/>
  <c r="A124" i="2"/>
  <c r="A123" i="2"/>
  <c r="A122" i="2"/>
  <c r="A121" i="2"/>
  <c r="A120" i="2"/>
  <c r="A119" i="2"/>
  <c r="A118" i="2"/>
  <c r="A117" i="2"/>
  <c r="A116" i="2"/>
  <c r="A115" i="2"/>
  <c r="A114" i="2"/>
  <c r="A113" i="2"/>
  <c r="A112" i="2"/>
  <c r="A111" i="2"/>
  <c r="A109" i="2"/>
  <c r="A108" i="2"/>
  <c r="A107" i="2"/>
  <c r="A106" i="2"/>
  <c r="A105" i="2"/>
  <c r="A104" i="2"/>
  <c r="A102" i="2"/>
  <c r="A101" i="2"/>
  <c r="A100" i="2"/>
  <c r="A99" i="2"/>
  <c r="A98" i="2"/>
  <c r="A97" i="2"/>
  <c r="A96" i="2"/>
  <c r="A95" i="2"/>
  <c r="A93" i="2"/>
  <c r="A92" i="2"/>
  <c r="A91" i="2"/>
  <c r="A90" i="2"/>
  <c r="A89" i="2"/>
  <c r="A88" i="2"/>
  <c r="A87" i="2"/>
  <c r="A86" i="2"/>
  <c r="A85" i="2"/>
  <c r="A84" i="2"/>
  <c r="A83" i="2"/>
  <c r="A82" i="2"/>
  <c r="A81" i="2"/>
  <c r="A79" i="2"/>
  <c r="A78" i="2"/>
  <c r="A77" i="2"/>
  <c r="A76" i="2"/>
  <c r="A75" i="2"/>
  <c r="A74" i="2"/>
  <c r="A73" i="2"/>
  <c r="A72" i="2"/>
  <c r="A70" i="2"/>
  <c r="A69" i="2"/>
  <c r="A68" i="2"/>
  <c r="A67" i="2"/>
  <c r="A66" i="2"/>
  <c r="A65" i="2"/>
  <c r="A64" i="2"/>
  <c r="A63" i="2"/>
  <c r="A61" i="2"/>
  <c r="A60" i="2"/>
  <c r="A59" i="2"/>
  <c r="A58" i="2"/>
  <c r="A57" i="2"/>
  <c r="A56" i="2"/>
  <c r="A55" i="2"/>
  <c r="A54" i="2"/>
  <c r="A53" i="2"/>
  <c r="A52" i="2"/>
  <c r="A51" i="2"/>
  <c r="A49" i="2"/>
  <c r="A48" i="2"/>
  <c r="A47" i="2"/>
  <c r="A46" i="2"/>
  <c r="A45" i="2"/>
  <c r="A44" i="2"/>
  <c r="A43" i="2"/>
  <c r="A42" i="2"/>
  <c r="A41" i="2"/>
  <c r="A40" i="2"/>
  <c r="A38" i="2"/>
  <c r="A37" i="2"/>
  <c r="A36" i="2"/>
  <c r="A35" i="2"/>
  <c r="A34" i="2"/>
  <c r="A33" i="2"/>
  <c r="A32" i="2"/>
  <c r="A31" i="2"/>
  <c r="A30" i="2"/>
  <c r="A29" i="2"/>
  <c r="A28" i="2"/>
  <c r="A26" i="2"/>
  <c r="A25" i="2"/>
  <c r="A24" i="2"/>
  <c r="A23" i="2"/>
  <c r="A22" i="2"/>
  <c r="A21" i="2"/>
  <c r="A20" i="2"/>
  <c r="A19" i="2"/>
  <c r="A18" i="2"/>
  <c r="A17" i="2"/>
  <c r="A15" i="2"/>
  <c r="A14" i="2"/>
  <c r="A13" i="2"/>
  <c r="A12" i="2"/>
  <c r="A11" i="2"/>
  <c r="A10" i="2"/>
  <c r="A9" i="2"/>
  <c r="A8" i="2"/>
  <c r="A7" i="2"/>
  <c r="A6" i="2"/>
  <c r="A4" i="2"/>
  <c r="F2" i="2"/>
  <c r="E2" i="2"/>
  <c r="D2" i="2"/>
  <c r="C2" i="2"/>
  <c r="B2" i="2"/>
  <c r="B1" i="2"/>
  <c r="A1" i="2"/>
  <c r="D152" i="1"/>
  <c r="G29" i="1"/>
  <c r="G23" i="1"/>
  <c r="G21" i="1"/>
  <c r="G19" i="1"/>
  <c r="G15" i="1"/>
  <c r="G13" i="1"/>
  <c r="G12" i="1"/>
  <c r="G11" i="1"/>
  <c r="G8" i="1"/>
  <c r="E152" i="1"/>
  <c r="G152" i="1" l="1"/>
  <c r="C154" i="1" s="1"/>
  <c r="C152" i="1"/>
</calcChain>
</file>

<file path=xl/sharedStrings.xml><?xml version="1.0" encoding="utf-8"?>
<sst xmlns="http://schemas.openxmlformats.org/spreadsheetml/2006/main" count="337" uniqueCount="203">
  <si>
    <t>Exhaust System</t>
  </si>
  <si>
    <t>Front Suspension</t>
  </si>
  <si>
    <t>Rear Suspension</t>
  </si>
  <si>
    <t>muffler</t>
  </si>
  <si>
    <t>Drivetrain</t>
  </si>
  <si>
    <t>track</t>
  </si>
  <si>
    <t>studs</t>
  </si>
  <si>
    <t>Air Management/Intake System</t>
  </si>
  <si>
    <t>Cooling System</t>
  </si>
  <si>
    <t>air pump plumbing</t>
  </si>
  <si>
    <t>jackshaft</t>
  </si>
  <si>
    <t>chaincase/gear box</t>
  </si>
  <si>
    <t>drive clutch</t>
  </si>
  <si>
    <t>driven clutch</t>
  </si>
  <si>
    <t>drive belt</t>
  </si>
  <si>
    <t>3-way exhaust catalyst</t>
  </si>
  <si>
    <t>diesel particulate filter</t>
  </si>
  <si>
    <t>oxidation catalyst</t>
  </si>
  <si>
    <t>secondary air pump</t>
  </si>
  <si>
    <t>skis</t>
  </si>
  <si>
    <t>shocks</t>
  </si>
  <si>
    <t>springs</t>
  </si>
  <si>
    <t>trailing arms/A-arms</t>
  </si>
  <si>
    <t>wheels</t>
  </si>
  <si>
    <t>hyfax/sliders</t>
  </si>
  <si>
    <t>mount points</t>
  </si>
  <si>
    <t>Noise/Vibration/Harshness</t>
  </si>
  <si>
    <t>radiator</t>
  </si>
  <si>
    <t>internal parts coating</t>
  </si>
  <si>
    <t>Chassis</t>
  </si>
  <si>
    <t>seat</t>
  </si>
  <si>
    <t>hood</t>
  </si>
  <si>
    <t>windshield</t>
  </si>
  <si>
    <t>skirting</t>
  </si>
  <si>
    <t>hood lining</t>
  </si>
  <si>
    <t>tunnel lining</t>
  </si>
  <si>
    <t>electric motor</t>
  </si>
  <si>
    <t>pistons/rings/connecting rods</t>
  </si>
  <si>
    <t>Fuel Management</t>
  </si>
  <si>
    <t>supercharger</t>
  </si>
  <si>
    <t>air box/air filter</t>
  </si>
  <si>
    <t>pipes/tubes</t>
  </si>
  <si>
    <t>heat management</t>
  </si>
  <si>
    <t>fan</t>
  </si>
  <si>
    <t>heat exchanger</t>
  </si>
  <si>
    <t>thermostat</t>
  </si>
  <si>
    <t>fuel tank</t>
  </si>
  <si>
    <t>battery(s)</t>
  </si>
  <si>
    <t>battery box</t>
  </si>
  <si>
    <t>hand guards</t>
  </si>
  <si>
    <t>throttle</t>
  </si>
  <si>
    <t>brake system</t>
  </si>
  <si>
    <t>Engine/Motor</t>
  </si>
  <si>
    <t>Electrical</t>
  </si>
  <si>
    <t>switches</t>
  </si>
  <si>
    <t>connectors</t>
  </si>
  <si>
    <t>fuses</t>
  </si>
  <si>
    <t>wire/cable</t>
  </si>
  <si>
    <t>lighting</t>
  </si>
  <si>
    <t>turbocharger</t>
  </si>
  <si>
    <t>spark-ignition/compression-ignition</t>
  </si>
  <si>
    <t>Description/Details</t>
  </si>
  <si>
    <t>tow hitch/rack</t>
  </si>
  <si>
    <t>12 VDC outlet</t>
  </si>
  <si>
    <t>handle bar hooks</t>
  </si>
  <si>
    <t>mirrors</t>
  </si>
  <si>
    <t>tachometer</t>
  </si>
  <si>
    <t>electric start</t>
  </si>
  <si>
    <t>boost bottle</t>
  </si>
  <si>
    <t>driveshaft/drive sprockets</t>
  </si>
  <si>
    <t>fiberglass packing</t>
  </si>
  <si>
    <t>handlebars/hooks/risers</t>
  </si>
  <si>
    <t>heated grips</t>
  </si>
  <si>
    <t>fuel line</t>
  </si>
  <si>
    <t>fuel filter</t>
  </si>
  <si>
    <t>fuel pressure regulator</t>
  </si>
  <si>
    <t>fuel pump</t>
  </si>
  <si>
    <t>carburetor</t>
  </si>
  <si>
    <t>throttle body</t>
  </si>
  <si>
    <t>fuel injector (PFI, SDI, DI)</t>
  </si>
  <si>
    <t>rotary valve</t>
  </si>
  <si>
    <t>reed valve</t>
  </si>
  <si>
    <t>intercooler</t>
  </si>
  <si>
    <t>steering components</t>
  </si>
  <si>
    <t>clutch adaptor</t>
  </si>
  <si>
    <t>cvt guarding/cover</t>
  </si>
  <si>
    <t>coolant pump</t>
  </si>
  <si>
    <t>fabrication</t>
  </si>
  <si>
    <t>reverse</t>
  </si>
  <si>
    <t>bulkhead modification</t>
  </si>
  <si>
    <t>tunnel modification</t>
  </si>
  <si>
    <t>motor mount</t>
  </si>
  <si>
    <t>motor charger</t>
  </si>
  <si>
    <t>contactor</t>
  </si>
  <si>
    <t>motor controller</t>
  </si>
  <si>
    <t>injector controller</t>
  </si>
  <si>
    <t>boost controller</t>
  </si>
  <si>
    <t>exhaust gas temperature (EGT) sensor</t>
  </si>
  <si>
    <t>general sensor(s)</t>
  </si>
  <si>
    <t>Component</t>
  </si>
  <si>
    <t>auxiliary energy sources</t>
  </si>
  <si>
    <t>Per Item MSRP</t>
  </si>
  <si>
    <t>Factory options utilized on competition sled</t>
  </si>
  <si>
    <t>engine calibration software</t>
  </si>
  <si>
    <t>engine calibration hardware</t>
  </si>
  <si>
    <t>6. Diesel, hybrid electric, and full electric base sled MSRP: reduce chassis cost by 40% i.e., complete base snowmobile with factory engine is $8,000, base MSRP would equal $8,000 x 0.6 = $4800</t>
  </si>
  <si>
    <t>head</t>
  </si>
  <si>
    <t>cylinder</t>
  </si>
  <si>
    <t>turbocharger/supercharger plumbing</t>
  </si>
  <si>
    <t>Subtotals:</t>
  </si>
  <si>
    <t>other</t>
  </si>
  <si>
    <t>Sled MSRP or Highest Value of modified components</t>
  </si>
  <si>
    <t>pulley</t>
  </si>
  <si>
    <t>Retail cost of added component</t>
  </si>
  <si>
    <t>Retail of most expensive part +50% for substituted component</t>
  </si>
  <si>
    <r>
      <t xml:space="preserve">4. </t>
    </r>
    <r>
      <rPr>
        <b/>
        <sz val="8"/>
        <rFont val="Arial"/>
        <family val="2"/>
      </rPr>
      <t>Component MSRP based on Retail Price for components that are added to sled.</t>
    </r>
  </si>
  <si>
    <t>n/a</t>
  </si>
  <si>
    <t>stock</t>
  </si>
  <si>
    <t>ETB Flange</t>
  </si>
  <si>
    <t>stock parts</t>
  </si>
  <si>
    <t>Research, not for production</t>
  </si>
  <si>
    <t>Electronic Throttle Body: $395.89</t>
  </si>
  <si>
    <t>From Ford Product Database - Ford Part Number = YL5Z9C044BA</t>
  </si>
  <si>
    <t xml:space="preserve">Flex Fuel Sensor: </t>
  </si>
  <si>
    <t>Retail: $494.00</t>
  </si>
  <si>
    <t xml:space="preserve">PPU/TPS: </t>
  </si>
  <si>
    <t>Polaris PWC Electronic Throttle Body</t>
  </si>
  <si>
    <t>Catalyst:  $156.12</t>
  </si>
  <si>
    <t>Track</t>
  </si>
  <si>
    <t>2013 Ski-Doo MXZ Sport ACE 600</t>
  </si>
  <si>
    <t>MSRP: $7,899</t>
  </si>
  <si>
    <t>Stock Throttle Body: $268.49</t>
  </si>
  <si>
    <t>2013 model year base sled (reflects engine choice)</t>
  </si>
  <si>
    <t>Stock TPS: $125.99</t>
  </si>
  <si>
    <t>Stock: $482.99</t>
  </si>
  <si>
    <t>Garrett GT1241</t>
  </si>
  <si>
    <t>Turbocharger: $617.00</t>
  </si>
  <si>
    <t>Material Cost</t>
  </si>
  <si>
    <t>belts</t>
  </si>
  <si>
    <t>Total</t>
  </si>
  <si>
    <r>
      <t xml:space="preserve">Notes:  </t>
    </r>
    <r>
      <rPr>
        <b/>
        <i/>
        <sz val="10"/>
        <color indexed="10"/>
        <rFont val="Arial"/>
        <family val="2"/>
      </rPr>
      <t xml:space="preserve">The following discussion is designed to assist you in determining the MSRP of your snowmobile as entered at the competition.  The change in MSRP value will reflect the impact of your modification or addition in pursuit of the goals of the competition </t>
    </r>
    <r>
      <rPr>
        <b/>
        <i/>
        <sz val="12"/>
        <color indexed="10"/>
        <rFont val="Arial"/>
        <family val="2"/>
      </rPr>
      <t>and/or</t>
    </r>
    <r>
      <rPr>
        <b/>
        <i/>
        <sz val="10"/>
        <color indexed="10"/>
        <rFont val="Arial"/>
        <family val="2"/>
      </rPr>
      <t xml:space="preserve"> to reflect the increased value of the modification or addition as perceived by the purchaser.</t>
    </r>
  </si>
  <si>
    <r>
      <t xml:space="preserve">1.  </t>
    </r>
    <r>
      <rPr>
        <sz val="8"/>
        <color indexed="10"/>
        <rFont val="Arial"/>
        <family val="2"/>
      </rPr>
      <t>If a item, modification or component you made or added does not appear in the component columb,</t>
    </r>
    <r>
      <rPr>
        <sz val="8"/>
        <rFont val="Arial"/>
        <family val="2"/>
      </rPr>
      <t xml:space="preserve"> add additional rows under appropriate heading to include non-listed components/modifications.  </t>
    </r>
    <r>
      <rPr>
        <sz val="8"/>
        <color indexed="10"/>
        <rFont val="Arial"/>
        <family val="2"/>
      </rPr>
      <t>Describe the item, modification or component in short direct terms.</t>
    </r>
  </si>
  <si>
    <r>
      <t xml:space="preserve">2. </t>
    </r>
    <r>
      <rPr>
        <b/>
        <sz val="8"/>
        <rFont val="Arial"/>
        <family val="2"/>
      </rPr>
      <t>Component MSRP based on Manufacturing Quote + 50%:</t>
    </r>
    <r>
      <rPr>
        <sz val="8"/>
        <rFont val="Arial"/>
        <family val="2"/>
      </rPr>
      <t xml:space="preserve">  </t>
    </r>
    <r>
      <rPr>
        <sz val="8"/>
        <color indexed="10"/>
        <rFont val="Arial"/>
        <family val="2"/>
      </rPr>
      <t xml:space="preserve">Example, </t>
    </r>
    <r>
      <rPr>
        <sz val="8"/>
        <rFont val="Arial"/>
        <family val="2"/>
      </rPr>
      <t>Quote for 5,000 units = $500,000, per item MSRP would equal $500,000 / 5,000 x 1.5 = $150.00/ea</t>
    </r>
  </si>
  <si>
    <r>
      <t xml:space="preserve">3. </t>
    </r>
    <r>
      <rPr>
        <b/>
        <sz val="8"/>
        <rFont val="Arial"/>
        <family val="2"/>
      </rPr>
      <t>Component MSRP based on Wholesale Price + 50%:</t>
    </r>
    <r>
      <rPr>
        <sz val="8"/>
        <rFont val="Arial"/>
        <family val="2"/>
      </rPr>
      <t xml:space="preserve">  </t>
    </r>
    <r>
      <rPr>
        <sz val="8"/>
        <color indexed="10"/>
        <rFont val="Arial"/>
        <family val="2"/>
      </rPr>
      <t>Example,</t>
    </r>
    <r>
      <rPr>
        <sz val="8"/>
        <rFont val="Arial"/>
        <family val="2"/>
      </rPr>
      <t xml:space="preserve">  quote for wholesale is $245, per item MSRP would equal $245 x 1.5 = $367.50</t>
    </r>
  </si>
  <si>
    <r>
      <t xml:space="preserve">5. </t>
    </r>
    <r>
      <rPr>
        <b/>
        <sz val="8"/>
        <rFont val="Arial"/>
        <family val="2"/>
      </rPr>
      <t>For substituted components, MSRP based on (higher retail price + 50%) - mfg MSRP:</t>
    </r>
    <r>
      <rPr>
        <sz val="8"/>
        <rFont val="Arial"/>
        <family val="2"/>
      </rPr>
      <t xml:space="preserve"> Example, if mfg skis are $400 and aftermarket skis are $325, cost of substitution is ($400*1.5) - $400=$200 to reflect increased customer value.</t>
    </r>
  </si>
  <si>
    <t>2013 Ski-doo MXZ Sport ACE600</t>
  </si>
  <si>
    <t>Aluminum for Turbo Intake Plumbing- $40.93</t>
  </si>
  <si>
    <t>(engine calibration software)</t>
  </si>
  <si>
    <t>Mfg. quote</t>
  </si>
  <si>
    <t xml:space="preserve">Whls. </t>
  </si>
  <si>
    <t>Added Cost = (most expensive of stock or aftermarket)*1.5 -(retail of stock)</t>
  </si>
  <si>
    <t>Denso MAF</t>
  </si>
  <si>
    <t>Mass Air Flow Sensor: $46.18</t>
  </si>
  <si>
    <t>(Not replacement component; Price=actual/no mark-up)</t>
  </si>
  <si>
    <t>(only material cost; Price=actual/no mark-up)</t>
  </si>
  <si>
    <t>Garrett Turbo</t>
  </si>
  <si>
    <t>(395.89*1.5)</t>
  </si>
  <si>
    <t>ETB</t>
  </si>
  <si>
    <t>268.49*1.5</t>
  </si>
  <si>
    <t>(395.89*1.5)-268.49</t>
  </si>
  <si>
    <t>(Added aftermarket is more expensive; 50% mark-up minus stock part retail)</t>
  </si>
  <si>
    <t>(Material cost/machining labor; price= actual)</t>
  </si>
  <si>
    <t>(not replacement component; price=actual/no mark-up)</t>
  </si>
  <si>
    <t>(2*78.06)</t>
  </si>
  <si>
    <t>(not replacement component; price=actual per unit if 5000 purchased)</t>
  </si>
  <si>
    <t>TPS/PPU</t>
  </si>
  <si>
    <t>(125.99*1.5)</t>
  </si>
  <si>
    <t>(aftermarket more expensive; 50% mark-up minus stock part retail)</t>
  </si>
  <si>
    <t>Dynamat Underhood Material</t>
  </si>
  <si>
    <t>Dynamat Underhood Material    $39.99</t>
  </si>
  <si>
    <t>(Used Mfg quote instead of Mfg quote+50% in first column for clarity)</t>
  </si>
  <si>
    <t>LizardSkin</t>
  </si>
  <si>
    <t>Lizard Skin Sound Dampening</t>
  </si>
  <si>
    <t>Dynamat Underhood/Clutch Cover/Rear Suspension</t>
  </si>
  <si>
    <t>Bell Intercooler</t>
  </si>
  <si>
    <t>Fox Float 2 Shocks</t>
  </si>
  <si>
    <t xml:space="preserve"> </t>
  </si>
  <si>
    <t>162*1.5</t>
  </si>
  <si>
    <t>(495*1.5)</t>
  </si>
  <si>
    <t>(495*1.5) - 162</t>
  </si>
  <si>
    <t>Fox Float Shocks</t>
  </si>
  <si>
    <t>PPU: $216.99</t>
  </si>
  <si>
    <t>2015 Ski-Doo 600 ACE Throttle/PPU</t>
  </si>
  <si>
    <t>Camoplast Ripsaw II</t>
  </si>
  <si>
    <t>(445.00*1.5)-482.99</t>
  </si>
  <si>
    <t>(482.99*1.5)</t>
  </si>
  <si>
    <t>(445*1.5)</t>
  </si>
  <si>
    <t>New: 445.00</t>
  </si>
  <si>
    <t>(216.99*1.5)-125.99</t>
  </si>
  <si>
    <t>Catalyst (quantity= 2)</t>
  </si>
  <si>
    <t>90.00*1.5</t>
  </si>
  <si>
    <t>(399.00*1.5)</t>
  </si>
  <si>
    <t>(399.00*1.5) - 90.00</t>
  </si>
  <si>
    <t>Fox Float Rear Shock</t>
  </si>
  <si>
    <t>Fox Float 2 Rear Shock</t>
  </si>
  <si>
    <t>Fox Float 2 Shock (2)</t>
  </si>
  <si>
    <t>C3 Powersports Belt Drive</t>
  </si>
  <si>
    <t>993.5*.5</t>
  </si>
  <si>
    <t>993*.5</t>
  </si>
  <si>
    <t>(993*.5) - 993.5</t>
  </si>
  <si>
    <t>C3 PowerSports Belt Drive</t>
  </si>
  <si>
    <t>(mfg more expensive; 50% mark-up minus stock part retail)</t>
  </si>
  <si>
    <t>Heraeus 3-way catalyst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</si>
</sst>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quot;$&quot;#,##0.00_);[Red]\(&quot;$&quot;#,##0.00\)"/>
    <numFmt numFmtId="44" formatCode="_(&quot;$&quot;* #,##0.00_);_(&quot;$&quot;* \(#,##0.00\);_(&quot;$&quot;* &quot;-&quot;??_);_(@_)"/>
    <numFmt numFmtId="43" formatCode="_(* #,##0.00_);_(* \(#,##0.00\);_(* &quot;-&quot;??_);_(@_)"/>
    <numFmt numFmtId="164" formatCode="&quot;$&quot;#,##0.00"/>
  </numFmts>
  <fonts count="23" x14ac:knownFonts="1">
    <font>
      <sz val="10"/>
      <name val="Arial"/>
    </font>
    <font>
      <sz val="10"/>
      <name val="Arial"/>
      <family val="2"/>
    </font>
    <font>
      <b/>
      <sz val="10"/>
      <name val="Arial"/>
      <family val="2"/>
    </font>
    <font>
      <sz val="10"/>
      <name val="Arial"/>
      <family val="2"/>
    </font>
    <font>
      <sz val="8"/>
      <name val="Arial"/>
      <family val="2"/>
    </font>
    <font>
      <b/>
      <i/>
      <sz val="10"/>
      <name val="Arial"/>
      <family val="2"/>
    </font>
    <font>
      <b/>
      <sz val="8"/>
      <name val="Arial"/>
      <family val="2"/>
    </font>
    <font>
      <sz val="12"/>
      <name val="Arial"/>
      <family val="2"/>
    </font>
    <font>
      <sz val="14"/>
      <name val="Arial"/>
      <family val="2"/>
    </font>
    <font>
      <b/>
      <sz val="12"/>
      <name val="Arial"/>
      <family val="2"/>
    </font>
    <font>
      <b/>
      <sz val="20"/>
      <name val="Arial"/>
      <family val="2"/>
    </font>
    <font>
      <sz val="20"/>
      <name val="Arial"/>
      <family val="2"/>
    </font>
    <font>
      <b/>
      <i/>
      <sz val="8"/>
      <name val="Arial"/>
      <family val="2"/>
    </font>
    <font>
      <i/>
      <sz val="10"/>
      <name val="Arial"/>
      <family val="2"/>
    </font>
    <font>
      <sz val="10"/>
      <name val="Verdana"/>
      <family val="2"/>
    </font>
    <font>
      <b/>
      <i/>
      <sz val="10"/>
      <color indexed="10"/>
      <name val="Arial"/>
      <family val="2"/>
    </font>
    <font>
      <b/>
      <i/>
      <sz val="12"/>
      <color indexed="10"/>
      <name val="Arial"/>
      <family val="2"/>
    </font>
    <font>
      <sz val="8"/>
      <color indexed="10"/>
      <name val="Arial"/>
      <family val="2"/>
    </font>
    <font>
      <sz val="11"/>
      <name val="Arial"/>
      <family val="2"/>
    </font>
    <font>
      <sz val="10"/>
      <name val="Arial"/>
      <family val="2"/>
    </font>
    <font>
      <sz val="16"/>
      <name val="Arial"/>
      <family val="2"/>
    </font>
    <font>
      <u/>
      <sz val="10"/>
      <color theme="10"/>
      <name val="Arial"/>
      <family val="2"/>
    </font>
    <font>
      <sz val="10"/>
      <color rgb="FFFF0000"/>
      <name val="Arial"/>
      <family val="2"/>
    </font>
  </fonts>
  <fills count="5">
    <fill>
      <patternFill patternType="none"/>
    </fill>
    <fill>
      <patternFill patternType="gray125"/>
    </fill>
    <fill>
      <patternFill patternType="solid">
        <fgColor indexed="22"/>
        <bgColor indexed="64"/>
      </patternFill>
    </fill>
    <fill>
      <patternFill patternType="solid">
        <fgColor rgb="FFFF0000"/>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9" fillId="0" borderId="0" applyFont="0" applyFill="0" applyBorder="0" applyAlignment="0" applyProtection="0"/>
    <xf numFmtId="0" fontId="21" fillId="0" borderId="0" applyNumberFormat="0" applyFill="0" applyBorder="0" applyAlignment="0" applyProtection="0">
      <alignment vertical="top"/>
      <protection locked="0"/>
    </xf>
    <xf numFmtId="0" fontId="3" fillId="0" borderId="0"/>
  </cellStyleXfs>
  <cellXfs count="142">
    <xf numFmtId="0" fontId="0" fillId="0" borderId="0" xfId="0"/>
    <xf numFmtId="0" fontId="2" fillId="0" borderId="1" xfId="0" applyFont="1" applyBorder="1"/>
    <xf numFmtId="0" fontId="0" fillId="0" borderId="1" xfId="0" applyBorder="1"/>
    <xf numFmtId="0" fontId="5" fillId="0" borderId="0" xfId="0" applyFont="1" applyAlignment="1">
      <alignment horizontal="center"/>
    </xf>
    <xf numFmtId="0" fontId="0" fillId="0" borderId="2" xfId="0" applyBorder="1"/>
    <xf numFmtId="0" fontId="2" fillId="2" borderId="3" xfId="0" applyFont="1" applyFill="1" applyBorder="1" applyAlignment="1">
      <alignment horizontal="center"/>
    </xf>
    <xf numFmtId="0" fontId="0" fillId="0" borderId="1" xfId="0" applyBorder="1" applyAlignment="1">
      <alignment vertical="center"/>
    </xf>
    <xf numFmtId="0" fontId="2" fillId="0" borderId="1" xfId="0" applyFont="1" applyBorder="1" applyAlignment="1">
      <alignment vertical="center"/>
    </xf>
    <xf numFmtId="0" fontId="0" fillId="0" borderId="1" xfId="1" applyNumberFormat="1" applyFont="1" applyBorder="1" applyAlignment="1">
      <alignment horizontal="left" vertical="center"/>
    </xf>
    <xf numFmtId="0" fontId="0" fillId="0" borderId="1" xfId="0" applyBorder="1" applyAlignment="1">
      <alignment horizontal="left" vertical="center"/>
    </xf>
    <xf numFmtId="0" fontId="0" fillId="0" borderId="1" xfId="0" applyFill="1" applyBorder="1" applyAlignment="1">
      <alignment vertical="center"/>
    </xf>
    <xf numFmtId="0" fontId="2" fillId="0" borderId="0" xfId="0" applyFont="1" applyAlignment="1">
      <alignment horizontal="center"/>
    </xf>
    <xf numFmtId="0" fontId="2" fillId="0" borderId="3" xfId="0" applyFont="1" applyFill="1" applyBorder="1" applyAlignment="1">
      <alignment horizontal="center"/>
    </xf>
    <xf numFmtId="0" fontId="22" fillId="0" borderId="0" xfId="0" applyFont="1"/>
    <xf numFmtId="0" fontId="3" fillId="0" borderId="0" xfId="0" applyFont="1"/>
    <xf numFmtId="2" fontId="0" fillId="0" borderId="0" xfId="0" applyNumberFormat="1"/>
    <xf numFmtId="0" fontId="2" fillId="0" borderId="0" xfId="6" applyFont="1" applyBorder="1"/>
    <xf numFmtId="0" fontId="3" fillId="0" borderId="0" xfId="6" applyBorder="1"/>
    <xf numFmtId="8" fontId="3" fillId="0" borderId="0" xfId="6" applyNumberFormat="1" applyBorder="1"/>
    <xf numFmtId="0" fontId="0" fillId="0" borderId="0" xfId="0" applyBorder="1"/>
    <xf numFmtId="14" fontId="0" fillId="0" borderId="0" xfId="0" applyNumberFormat="1" applyFill="1" applyBorder="1" applyAlignment="1">
      <alignment horizontal="center" vertical="center"/>
    </xf>
    <xf numFmtId="0" fontId="13"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3" fillId="0" borderId="0" xfId="0" applyFont="1" applyBorder="1" applyAlignment="1">
      <alignment horizontal="center" vertical="center"/>
    </xf>
    <xf numFmtId="8" fontId="0" fillId="0" borderId="0" xfId="0" applyNumberFormat="1" applyBorder="1" applyAlignment="1">
      <alignment horizontal="center" vertical="center"/>
    </xf>
    <xf numFmtId="0" fontId="11"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0" fillId="0" borderId="0" xfId="0" applyFill="1" applyBorder="1" applyAlignment="1">
      <alignment vertical="center"/>
    </xf>
    <xf numFmtId="0" fontId="7"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21" fillId="0" borderId="0" xfId="5" applyFill="1" applyBorder="1" applyAlignment="1" applyProtection="1">
      <alignment vertical="center"/>
    </xf>
    <xf numFmtId="14" fontId="3" fillId="0" borderId="0" xfId="0" applyNumberFormat="1" applyFont="1" applyFill="1" applyBorder="1" applyAlignment="1">
      <alignment vertical="center"/>
    </xf>
    <xf numFmtId="14" fontId="0" fillId="0" borderId="0" xfId="0" applyNumberFormat="1" applyFill="1" applyBorder="1" applyAlignment="1">
      <alignment vertical="center"/>
    </xf>
    <xf numFmtId="0" fontId="3" fillId="0" borderId="0" xfId="0" applyFont="1" applyBorder="1" applyAlignment="1">
      <alignment vertical="center"/>
    </xf>
    <xf numFmtId="0" fontId="0" fillId="0" borderId="0" xfId="0" applyBorder="1" applyAlignment="1">
      <alignment vertical="center"/>
    </xf>
    <xf numFmtId="0" fontId="14" fillId="0" borderId="0" xfId="0" applyFont="1" applyBorder="1" applyAlignment="1">
      <alignment vertical="center"/>
    </xf>
    <xf numFmtId="0" fontId="1" fillId="0" borderId="1" xfId="0" applyFont="1" applyBorder="1" applyAlignment="1">
      <alignment horizontal="center" vertical="center" wrapText="1"/>
    </xf>
    <xf numFmtId="0" fontId="9" fillId="3" borderId="4" xfId="0" applyFont="1" applyFill="1" applyBorder="1"/>
    <xf numFmtId="0" fontId="7" fillId="3" borderId="5" xfId="0" applyFont="1" applyFill="1" applyBorder="1"/>
    <xf numFmtId="0" fontId="0" fillId="3" borderId="0" xfId="0" applyFill="1"/>
    <xf numFmtId="0" fontId="2" fillId="3" borderId="5" xfId="0" applyFont="1" applyFill="1" applyBorder="1"/>
    <xf numFmtId="0" fontId="0" fillId="3" borderId="5" xfId="0" applyFill="1" applyBorder="1"/>
    <xf numFmtId="0" fontId="9" fillId="3" borderId="4" xfId="0" applyFont="1" applyFill="1" applyBorder="1" applyAlignment="1">
      <alignment vertical="center"/>
    </xf>
    <xf numFmtId="2" fontId="0" fillId="0" borderId="0" xfId="0" applyNumberFormat="1" applyBorder="1"/>
    <xf numFmtId="0" fontId="0" fillId="0" borderId="6" xfId="0" applyBorder="1"/>
    <xf numFmtId="0" fontId="2" fillId="2" borderId="7" xfId="0" applyFont="1" applyFill="1" applyBorder="1" applyAlignment="1">
      <alignment horizontal="center"/>
    </xf>
    <xf numFmtId="0" fontId="1" fillId="0" borderId="2" xfId="0" applyFont="1" applyFill="1" applyBorder="1" applyAlignment="1">
      <alignment horizontal="center" wrapText="1"/>
    </xf>
    <xf numFmtId="0" fontId="1" fillId="0" borderId="1" xfId="0" applyFont="1" applyBorder="1" applyAlignment="1">
      <alignment horizontal="center" vertical="center"/>
    </xf>
    <xf numFmtId="0" fontId="1" fillId="0" borderId="1" xfId="0" applyFont="1" applyBorder="1" applyAlignment="1">
      <alignment vertical="center"/>
    </xf>
    <xf numFmtId="0" fontId="0" fillId="0" borderId="0" xfId="0" applyNumberFormat="1"/>
    <xf numFmtId="4" fontId="1" fillId="0" borderId="2" xfId="0" applyNumberFormat="1" applyFont="1" applyFill="1" applyBorder="1" applyAlignment="1">
      <alignment horizontal="center" wrapText="1"/>
    </xf>
    <xf numFmtId="4" fontId="1" fillId="0" borderId="1" xfId="0" applyNumberFormat="1" applyFont="1" applyBorder="1" applyAlignment="1">
      <alignment horizontal="center" vertical="center"/>
    </xf>
    <xf numFmtId="4" fontId="2" fillId="0" borderId="0" xfId="0" applyNumberFormat="1" applyFont="1" applyAlignment="1">
      <alignment horizontal="center"/>
    </xf>
    <xf numFmtId="4" fontId="0" fillId="0" borderId="0" xfId="0" applyNumberFormat="1"/>
    <xf numFmtId="4" fontId="0" fillId="0" borderId="0" xfId="0" applyNumberFormat="1" applyBorder="1"/>
    <xf numFmtId="164" fontId="1" fillId="0" borderId="1" xfId="0" applyNumberFormat="1" applyFont="1" applyBorder="1" applyAlignment="1">
      <alignment horizontal="center" vertical="center"/>
    </xf>
    <xf numFmtId="0" fontId="1" fillId="0" borderId="8" xfId="0" applyFont="1" applyFill="1" applyBorder="1" applyAlignment="1">
      <alignment horizontal="center" vertical="center" wrapText="1"/>
    </xf>
    <xf numFmtId="164" fontId="2" fillId="0" borderId="0" xfId="0" applyNumberFormat="1" applyFont="1" applyAlignment="1">
      <alignment horizontal="center"/>
    </xf>
    <xf numFmtId="164" fontId="2" fillId="0" borderId="1" xfId="0" applyNumberFormat="1" applyFont="1" applyBorder="1" applyAlignment="1">
      <alignment horizontal="center"/>
    </xf>
    <xf numFmtId="0" fontId="1" fillId="0" borderId="0" xfId="0" applyFont="1"/>
    <xf numFmtId="4" fontId="1" fillId="0" borderId="0" xfId="0" applyNumberFormat="1" applyFont="1" applyBorder="1" applyAlignment="1">
      <alignment horizontal="center" vertical="center"/>
    </xf>
    <xf numFmtId="0" fontId="1" fillId="4" borderId="1" xfId="0" applyFont="1" applyFill="1" applyBorder="1" applyAlignment="1">
      <alignment horizontal="center" vertical="center" wrapText="1"/>
    </xf>
    <xf numFmtId="0" fontId="0" fillId="4" borderId="0" xfId="0" applyFill="1"/>
    <xf numFmtId="0" fontId="2" fillId="4" borderId="0" xfId="0" applyFont="1" applyFill="1"/>
    <xf numFmtId="0" fontId="7" fillId="0" borderId="0" xfId="0" applyFont="1"/>
    <xf numFmtId="0" fontId="7" fillId="3" borderId="9" xfId="0" applyFont="1" applyFill="1" applyBorder="1"/>
    <xf numFmtId="0" fontId="9" fillId="3" borderId="10" xfId="6" applyFont="1" applyFill="1" applyBorder="1"/>
    <xf numFmtId="0" fontId="7" fillId="3" borderId="6" xfId="6" applyFont="1" applyFill="1" applyBorder="1"/>
    <xf numFmtId="8" fontId="7" fillId="3" borderId="11" xfId="6" applyNumberFormat="1" applyFont="1" applyFill="1" applyBorder="1"/>
    <xf numFmtId="8" fontId="7" fillId="3" borderId="1" xfId="6" applyNumberFormat="1" applyFont="1" applyFill="1" applyBorder="1"/>
    <xf numFmtId="8" fontId="7" fillId="3" borderId="5" xfId="6" applyNumberFormat="1" applyFont="1" applyFill="1" applyBorder="1"/>
    <xf numFmtId="0" fontId="7" fillId="3" borderId="4" xfId="0" applyFont="1" applyFill="1" applyBorder="1"/>
    <xf numFmtId="0" fontId="10" fillId="4" borderId="0" xfId="0" applyFont="1" applyFill="1" applyBorder="1" applyAlignment="1">
      <alignment vertical="center"/>
    </xf>
    <xf numFmtId="0" fontId="7" fillId="3" borderId="9" xfId="0" applyFont="1" applyFill="1" applyBorder="1" applyAlignment="1">
      <alignment vertical="center"/>
    </xf>
    <xf numFmtId="0" fontId="7" fillId="3" borderId="5" xfId="0" applyFont="1" applyFill="1" applyBorder="1" applyAlignment="1">
      <alignment vertical="center"/>
    </xf>
    <xf numFmtId="0" fontId="9" fillId="3" borderId="4" xfId="6" applyFont="1" applyFill="1" applyBorder="1"/>
    <xf numFmtId="0" fontId="7" fillId="3" borderId="9" xfId="6" applyFont="1" applyFill="1" applyBorder="1"/>
    <xf numFmtId="0" fontId="7" fillId="3" borderId="4" xfId="6" applyFont="1" applyFill="1" applyBorder="1"/>
    <xf numFmtId="0" fontId="0" fillId="3" borderId="9" xfId="0" applyFill="1" applyBorder="1"/>
    <xf numFmtId="0" fontId="1" fillId="3" borderId="9" xfId="0" applyFont="1" applyFill="1" applyBorder="1"/>
    <xf numFmtId="0" fontId="9" fillId="3" borderId="9" xfId="0" applyFont="1" applyFill="1" applyBorder="1"/>
    <xf numFmtId="0" fontId="9" fillId="0" borderId="0" xfId="0" applyFont="1" applyBorder="1"/>
    <xf numFmtId="0" fontId="2" fillId="3" borderId="4" xfId="0" applyFont="1" applyFill="1" applyBorder="1"/>
    <xf numFmtId="0" fontId="8" fillId="3" borderId="4" xfId="0" applyFont="1" applyFill="1" applyBorder="1"/>
    <xf numFmtId="0" fontId="8" fillId="3" borderId="9" xfId="0" applyFont="1" applyFill="1" applyBorder="1"/>
    <xf numFmtId="0" fontId="0" fillId="0" borderId="0" xfId="0" applyFill="1"/>
    <xf numFmtId="0" fontId="7" fillId="0" borderId="0" xfId="0" applyFont="1" applyFill="1" applyBorder="1"/>
    <xf numFmtId="0" fontId="0" fillId="0" borderId="0" xfId="0" applyFill="1" applyBorder="1"/>
    <xf numFmtId="8" fontId="7" fillId="3" borderId="0" xfId="6" applyNumberFormat="1" applyFont="1" applyFill="1" applyBorder="1"/>
    <xf numFmtId="0" fontId="9" fillId="0" borderId="0" xfId="0" applyFont="1" applyFill="1" applyBorder="1" applyAlignment="1">
      <alignment vertical="center"/>
    </xf>
    <xf numFmtId="0" fontId="9" fillId="0" borderId="0" xfId="0" applyFont="1" applyFill="1" applyBorder="1"/>
    <xf numFmtId="0" fontId="2" fillId="0" borderId="0" xfId="0" applyFont="1" applyFill="1" applyBorder="1"/>
    <xf numFmtId="0" fontId="9" fillId="0" borderId="0" xfId="6" applyFont="1" applyFill="1" applyBorder="1"/>
    <xf numFmtId="0" fontId="7" fillId="0" borderId="0" xfId="6" applyFont="1" applyFill="1" applyBorder="1"/>
    <xf numFmtId="8" fontId="7" fillId="0" borderId="0" xfId="6" applyNumberFormat="1" applyFont="1" applyFill="1" applyBorder="1"/>
    <xf numFmtId="0" fontId="9" fillId="3" borderId="5" xfId="0" applyFont="1" applyFill="1" applyBorder="1"/>
    <xf numFmtId="0" fontId="1" fillId="0" borderId="0" xfId="0" applyFont="1" applyBorder="1"/>
    <xf numFmtId="0" fontId="0" fillId="0" borderId="1" xfId="0" applyBorder="1" applyAlignment="1">
      <alignment horizontal="center"/>
    </xf>
    <xf numFmtId="0" fontId="1" fillId="0" borderId="1" xfId="0" applyFont="1" applyBorder="1" applyAlignment="1">
      <alignment horizontal="center"/>
    </xf>
    <xf numFmtId="2" fontId="0" fillId="0" borderId="1" xfId="0" applyNumberFormat="1" applyBorder="1" applyAlignment="1">
      <alignment horizontal="center"/>
    </xf>
    <xf numFmtId="164" fontId="0" fillId="0" borderId="0" xfId="0" applyNumberFormat="1"/>
    <xf numFmtId="0" fontId="0" fillId="0" borderId="6" xfId="0" applyFill="1" applyBorder="1"/>
    <xf numFmtId="0" fontId="22" fillId="0" borderId="0" xfId="0" applyFont="1" applyFill="1" applyBorder="1"/>
    <xf numFmtId="0" fontId="3" fillId="0" borderId="0" xfId="0" applyFont="1" applyFill="1" applyBorder="1"/>
    <xf numFmtId="0" fontId="1" fillId="0" borderId="1" xfId="0" applyFont="1" applyBorder="1" applyAlignment="1">
      <alignment horizontal="left" vertical="center" wrapText="1"/>
    </xf>
    <xf numFmtId="39" fontId="0" fillId="0" borderId="1" xfId="4" applyNumberFormat="1" applyFont="1" applyBorder="1" applyAlignment="1">
      <alignment horizontal="center"/>
    </xf>
    <xf numFmtId="0" fontId="0" fillId="0" borderId="8" xfId="0" applyFill="1" applyBorder="1"/>
    <xf numFmtId="0" fontId="1" fillId="0" borderId="8" xfId="0" applyFont="1" applyFill="1" applyBorder="1"/>
    <xf numFmtId="0" fontId="0" fillId="0" borderId="0" xfId="0" applyBorder="1" applyAlignment="1">
      <alignment horizontal="center"/>
    </xf>
    <xf numFmtId="0" fontId="0" fillId="0" borderId="0" xfId="0" applyAlignment="1">
      <alignment horizontal="center"/>
    </xf>
    <xf numFmtId="0" fontId="0" fillId="0" borderId="8" xfId="0" applyFill="1" applyBorder="1" applyAlignment="1">
      <alignment horizontal="center"/>
    </xf>
    <xf numFmtId="0" fontId="2" fillId="2" borderId="12" xfId="0" applyFont="1" applyFill="1" applyBorder="1" applyAlignment="1">
      <alignment horizontal="center"/>
    </xf>
    <xf numFmtId="0" fontId="2" fillId="2" borderId="13" xfId="0" applyFont="1" applyFill="1" applyBorder="1" applyAlignment="1">
      <alignment horizontal="center"/>
    </xf>
    <xf numFmtId="0" fontId="2" fillId="2" borderId="14" xfId="0" applyFont="1" applyFill="1" applyBorder="1" applyAlignment="1">
      <alignment horizontal="center"/>
    </xf>
    <xf numFmtId="0" fontId="0" fillId="0" borderId="0" xfId="0" applyNumberFormat="1" applyAlignment="1">
      <alignment wrapText="1"/>
    </xf>
    <xf numFmtId="0" fontId="4" fillId="0" borderId="15" xfId="0" applyFont="1" applyBorder="1" applyAlignment="1">
      <alignment wrapText="1"/>
    </xf>
    <xf numFmtId="0" fontId="0" fillId="0" borderId="0" xfId="0" applyAlignment="1">
      <alignment wrapText="1"/>
    </xf>
    <xf numFmtId="0" fontId="0" fillId="0" borderId="16" xfId="0" applyBorder="1" applyAlignment="1">
      <alignment wrapText="1"/>
    </xf>
    <xf numFmtId="0" fontId="4" fillId="0" borderId="17" xfId="0" applyFont="1" applyBorder="1" applyAlignment="1"/>
    <xf numFmtId="0" fontId="0" fillId="0" borderId="18" xfId="0" applyBorder="1" applyAlignment="1"/>
    <xf numFmtId="0" fontId="0" fillId="0" borderId="19" xfId="0" applyBorder="1" applyAlignment="1"/>
    <xf numFmtId="0" fontId="4" fillId="0" borderId="15" xfId="0" applyFont="1" applyBorder="1" applyAlignment="1"/>
    <xf numFmtId="0" fontId="0" fillId="0" borderId="0" xfId="0" applyAlignment="1"/>
    <xf numFmtId="0" fontId="0" fillId="0" borderId="16" xfId="0" applyBorder="1" applyAlignment="1"/>
    <xf numFmtId="0" fontId="22" fillId="0" borderId="0" xfId="0" applyNumberFormat="1" applyFont="1" applyAlignment="1">
      <alignment wrapText="1"/>
    </xf>
    <xf numFmtId="0" fontId="5" fillId="0" borderId="18" xfId="0" applyFont="1" applyBorder="1" applyAlignment="1">
      <alignment horizontal="left" wrapText="1"/>
    </xf>
    <xf numFmtId="0" fontId="0" fillId="0" borderId="18" xfId="0" applyBorder="1" applyAlignment="1">
      <alignment horizontal="left" wrapText="1"/>
    </xf>
    <xf numFmtId="0" fontId="4" fillId="0" borderId="10" xfId="0" applyFont="1" applyBorder="1" applyAlignment="1">
      <alignment wrapText="1"/>
    </xf>
    <xf numFmtId="0" fontId="0" fillId="0" borderId="6" xfId="0" applyBorder="1" applyAlignment="1">
      <alignment wrapText="1"/>
    </xf>
    <xf numFmtId="0" fontId="0" fillId="0" borderId="11" xfId="0" applyBorder="1" applyAlignment="1">
      <alignment wrapText="1"/>
    </xf>
    <xf numFmtId="0" fontId="20" fillId="3" borderId="0" xfId="0" applyFont="1" applyFill="1" applyAlignment="1">
      <alignment horizontal="center"/>
    </xf>
    <xf numFmtId="0" fontId="14" fillId="0" borderId="0" xfId="0" applyFont="1" applyBorder="1" applyAlignment="1">
      <alignment horizontal="center" vertical="center"/>
    </xf>
    <xf numFmtId="0" fontId="0" fillId="0" borderId="0" xfId="0" applyBorder="1" applyAlignment="1">
      <alignment horizontal="center" vertical="center"/>
    </xf>
    <xf numFmtId="0" fontId="18" fillId="3" borderId="4" xfId="0" applyFont="1" applyFill="1" applyBorder="1" applyAlignment="1">
      <alignment horizontal="center"/>
    </xf>
    <xf numFmtId="0" fontId="18" fillId="3" borderId="5" xfId="0" applyFont="1" applyFill="1" applyBorder="1" applyAlignment="1">
      <alignment horizontal="center"/>
    </xf>
    <xf numFmtId="0" fontId="11" fillId="3" borderId="0" xfId="0" applyFont="1" applyFill="1" applyAlignment="1">
      <alignment horizontal="center"/>
    </xf>
  </cellXfs>
  <cellStyles count="7">
    <cellStyle name="Comma" xfId="1" builtinId="3"/>
    <cellStyle name="Comma 2" xfId="2"/>
    <cellStyle name="Comma 3" xfId="3"/>
    <cellStyle name="Currency" xfId="4" builtinId="4"/>
    <cellStyle name="Hyperlink" xfId="5" builtinId="8"/>
    <cellStyle name="Normal" xfId="0" builtinId="0"/>
    <cellStyle name="Normal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56</xdr:row>
      <xdr:rowOff>66675</xdr:rowOff>
    </xdr:from>
    <xdr:to>
      <xdr:col>4</xdr:col>
      <xdr:colOff>533400</xdr:colOff>
      <xdr:row>94</xdr:row>
      <xdr:rowOff>104775</xdr:rowOff>
    </xdr:to>
    <xdr:pic>
      <xdr:nvPicPr>
        <xdr:cNvPr id="4422" name="Picture 7"/>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1293" t="20119" r="19022" b="25716"/>
        <a:stretch>
          <a:fillRect/>
        </a:stretch>
      </xdr:blipFill>
      <xdr:spPr bwMode="auto">
        <a:xfrm>
          <a:off x="295275" y="9677400"/>
          <a:ext cx="4410075" cy="619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977900</xdr:colOff>
      <xdr:row>65</xdr:row>
      <xdr:rowOff>152399</xdr:rowOff>
    </xdr:from>
    <xdr:to>
      <xdr:col>6</xdr:col>
      <xdr:colOff>520699</xdr:colOff>
      <xdr:row>67</xdr:row>
      <xdr:rowOff>130174</xdr:rowOff>
    </xdr:to>
    <xdr:sp macro="" textlink="">
      <xdr:nvSpPr>
        <xdr:cNvPr id="7" name="TextBox 6"/>
        <xdr:cNvSpPr txBox="1"/>
      </xdr:nvSpPr>
      <xdr:spPr>
        <a:xfrm>
          <a:off x="2197100" y="7785099"/>
          <a:ext cx="2400299" cy="307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Polaris MSX</a:t>
          </a:r>
          <a:r>
            <a:rPr lang="en-US" sz="1100" baseline="0"/>
            <a:t> Personal</a:t>
          </a:r>
          <a:r>
            <a:rPr lang="en-US" sz="1100"/>
            <a:t> Watercraft</a:t>
          </a:r>
        </a:p>
      </xdr:txBody>
    </xdr:sp>
    <xdr:clientData/>
  </xdr:twoCellAnchor>
  <xdr:twoCellAnchor editAs="oneCell">
    <xdr:from>
      <xdr:col>0</xdr:col>
      <xdr:colOff>0</xdr:colOff>
      <xdr:row>106</xdr:row>
      <xdr:rowOff>161925</xdr:rowOff>
    </xdr:from>
    <xdr:to>
      <xdr:col>7</xdr:col>
      <xdr:colOff>238125</xdr:colOff>
      <xdr:row>134</xdr:row>
      <xdr:rowOff>66675</xdr:rowOff>
    </xdr:to>
    <xdr:pic>
      <xdr:nvPicPr>
        <xdr:cNvPr id="4424"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973675"/>
          <a:ext cx="6238875" cy="4438650"/>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546100</xdr:colOff>
      <xdr:row>303</xdr:row>
      <xdr:rowOff>38100</xdr:rowOff>
    </xdr:from>
    <xdr:to>
      <xdr:col>20</xdr:col>
      <xdr:colOff>419100</xdr:colOff>
      <xdr:row>304</xdr:row>
      <xdr:rowOff>12700</xdr:rowOff>
    </xdr:to>
    <xdr:sp macro="" textlink="">
      <xdr:nvSpPr>
        <xdr:cNvPr id="34" name="TextBox 33"/>
        <xdr:cNvSpPr txBox="1"/>
      </xdr:nvSpPr>
      <xdr:spPr>
        <a:xfrm>
          <a:off x="12407900" y="43624500"/>
          <a:ext cx="1092200" cy="1397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1</xdr:col>
      <xdr:colOff>0</xdr:colOff>
      <xdr:row>2</xdr:row>
      <xdr:rowOff>76200</xdr:rowOff>
    </xdr:from>
    <xdr:to>
      <xdr:col>13</xdr:col>
      <xdr:colOff>47625</xdr:colOff>
      <xdr:row>28</xdr:row>
      <xdr:rowOff>28575</xdr:rowOff>
    </xdr:to>
    <xdr:pic>
      <xdr:nvPicPr>
        <xdr:cNvPr id="442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571500"/>
          <a:ext cx="9182100"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241300</xdr:colOff>
      <xdr:row>19</xdr:row>
      <xdr:rowOff>50800</xdr:rowOff>
    </xdr:from>
    <xdr:to>
      <xdr:col>14</xdr:col>
      <xdr:colOff>368300</xdr:colOff>
      <xdr:row>21</xdr:row>
      <xdr:rowOff>76200</xdr:rowOff>
    </xdr:to>
    <xdr:sp macro="" textlink="">
      <xdr:nvSpPr>
        <xdr:cNvPr id="2" name="TextBox 1"/>
        <xdr:cNvSpPr txBox="1"/>
      </xdr:nvSpPr>
      <xdr:spPr>
        <a:xfrm>
          <a:off x="7226300" y="3352800"/>
          <a:ext cx="2565400" cy="355600"/>
        </a:xfrm>
        <a:prstGeom prst="rect">
          <a:avLst/>
        </a:prstGeom>
        <a:noFill/>
        <a:ln w="31750" cmpd="sng">
          <a:solidFill>
            <a:srgbClr val="FF0000"/>
          </a:solidFill>
          <a:prstDash val="lg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8</xdr:col>
      <xdr:colOff>152400</xdr:colOff>
      <xdr:row>55</xdr:row>
      <xdr:rowOff>180975</xdr:rowOff>
    </xdr:from>
    <xdr:to>
      <xdr:col>17</xdr:col>
      <xdr:colOff>333375</xdr:colOff>
      <xdr:row>91</xdr:row>
      <xdr:rowOff>104775</xdr:rowOff>
    </xdr:to>
    <xdr:pic>
      <xdr:nvPicPr>
        <xdr:cNvPr id="4428" name="Picture 3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0" y="9591675"/>
          <a:ext cx="5667375" cy="579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92</xdr:row>
      <xdr:rowOff>12700</xdr:rowOff>
    </xdr:from>
    <xdr:to>
      <xdr:col>6</xdr:col>
      <xdr:colOff>228600</xdr:colOff>
      <xdr:row>95</xdr:row>
      <xdr:rowOff>38100</xdr:rowOff>
    </xdr:to>
    <xdr:sp macro="" textlink="">
      <xdr:nvSpPr>
        <xdr:cNvPr id="3" name="TextBox 2"/>
        <xdr:cNvSpPr txBox="1"/>
      </xdr:nvSpPr>
      <xdr:spPr>
        <a:xfrm>
          <a:off x="190500" y="12103100"/>
          <a:ext cx="4584700" cy="520700"/>
        </a:xfrm>
        <a:prstGeom prst="rect">
          <a:avLst/>
        </a:prstGeom>
        <a:noFill/>
        <a:ln w="25400" cmpd="sng">
          <a:solidFill>
            <a:srgbClr val="FF0000"/>
          </a:solidFill>
          <a:prstDash val="lg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13</xdr:col>
      <xdr:colOff>495301</xdr:colOff>
      <xdr:row>73</xdr:row>
      <xdr:rowOff>139700</xdr:rowOff>
    </xdr:from>
    <xdr:to>
      <xdr:col>16</xdr:col>
      <xdr:colOff>1</xdr:colOff>
      <xdr:row>75</xdr:row>
      <xdr:rowOff>127000</xdr:rowOff>
    </xdr:to>
    <xdr:sp macro="" textlink="">
      <xdr:nvSpPr>
        <xdr:cNvPr id="38" name="TextBox 37"/>
        <xdr:cNvSpPr txBox="1"/>
      </xdr:nvSpPr>
      <xdr:spPr>
        <a:xfrm>
          <a:off x="9309101" y="9093200"/>
          <a:ext cx="1333500" cy="31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Stock</a:t>
          </a:r>
          <a:r>
            <a:rPr lang="en-US" sz="1100" baseline="0"/>
            <a:t> Throttle Body</a:t>
          </a:r>
          <a:endParaRPr lang="en-US" sz="1100"/>
        </a:p>
      </xdr:txBody>
    </xdr:sp>
    <xdr:clientData/>
  </xdr:twoCellAnchor>
  <xdr:twoCellAnchor>
    <xdr:from>
      <xdr:col>8</xdr:col>
      <xdr:colOff>50800</xdr:colOff>
      <xdr:row>88</xdr:row>
      <xdr:rowOff>76200</xdr:rowOff>
    </xdr:from>
    <xdr:to>
      <xdr:col>17</xdr:col>
      <xdr:colOff>469900</xdr:colOff>
      <xdr:row>92</xdr:row>
      <xdr:rowOff>38100</xdr:rowOff>
    </xdr:to>
    <xdr:sp macro="" textlink="">
      <xdr:nvSpPr>
        <xdr:cNvPr id="4" name="TextBox 3"/>
        <xdr:cNvSpPr txBox="1"/>
      </xdr:nvSpPr>
      <xdr:spPr>
        <a:xfrm>
          <a:off x="5816600" y="11506200"/>
          <a:ext cx="5905500" cy="622300"/>
        </a:xfrm>
        <a:prstGeom prst="rect">
          <a:avLst/>
        </a:prstGeom>
        <a:noFill/>
        <a:ln w="25400" cmpd="sng">
          <a:solidFill>
            <a:srgbClr val="FF0000"/>
          </a:solidFill>
          <a:prstDash val="lg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8</xdr:col>
      <xdr:colOff>161925</xdr:colOff>
      <xdr:row>164</xdr:row>
      <xdr:rowOff>28575</xdr:rowOff>
    </xdr:from>
    <xdr:to>
      <xdr:col>17</xdr:col>
      <xdr:colOff>333375</xdr:colOff>
      <xdr:row>201</xdr:row>
      <xdr:rowOff>9525</xdr:rowOff>
    </xdr:to>
    <xdr:pic>
      <xdr:nvPicPr>
        <xdr:cNvPr id="4432" name="Picture 4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72275" y="27412950"/>
          <a:ext cx="5657850" cy="601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108402</xdr:colOff>
      <xdr:row>166</xdr:row>
      <xdr:rowOff>133351</xdr:rowOff>
    </xdr:from>
    <xdr:to>
      <xdr:col>15</xdr:col>
      <xdr:colOff>136977</xdr:colOff>
      <xdr:row>168</xdr:row>
      <xdr:rowOff>88901</xdr:rowOff>
    </xdr:to>
    <xdr:sp macro="" textlink="">
      <xdr:nvSpPr>
        <xdr:cNvPr id="23" name="TextBox 22"/>
        <xdr:cNvSpPr txBox="1"/>
      </xdr:nvSpPr>
      <xdr:spPr>
        <a:xfrm>
          <a:off x="10409009" y="28082422"/>
          <a:ext cx="640897" cy="282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Stock</a:t>
          </a:r>
        </a:p>
      </xdr:txBody>
    </xdr:sp>
    <xdr:clientData/>
  </xdr:twoCellAnchor>
  <xdr:twoCellAnchor>
    <xdr:from>
      <xdr:col>8</xdr:col>
      <xdr:colOff>185965</xdr:colOff>
      <xdr:row>198</xdr:row>
      <xdr:rowOff>73479</xdr:rowOff>
    </xdr:from>
    <xdr:to>
      <xdr:col>17</xdr:col>
      <xdr:colOff>312965</xdr:colOff>
      <xdr:row>201</xdr:row>
      <xdr:rowOff>22679</xdr:rowOff>
    </xdr:to>
    <xdr:sp macro="" textlink="">
      <xdr:nvSpPr>
        <xdr:cNvPr id="25" name="TextBox 24"/>
        <xdr:cNvSpPr txBox="1"/>
      </xdr:nvSpPr>
      <xdr:spPr>
        <a:xfrm>
          <a:off x="6812644" y="33288515"/>
          <a:ext cx="5637892" cy="439057"/>
        </a:xfrm>
        <a:prstGeom prst="rect">
          <a:avLst/>
        </a:prstGeom>
        <a:noFill/>
        <a:ln w="25400" cmpd="sng">
          <a:solidFill>
            <a:srgbClr val="FF000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13</xdr:col>
      <xdr:colOff>342900</xdr:colOff>
      <xdr:row>296</xdr:row>
      <xdr:rowOff>76200</xdr:rowOff>
    </xdr:from>
    <xdr:to>
      <xdr:col>15</xdr:col>
      <xdr:colOff>114300</xdr:colOff>
      <xdr:row>297</xdr:row>
      <xdr:rowOff>88900</xdr:rowOff>
    </xdr:to>
    <xdr:sp macro="" textlink="">
      <xdr:nvSpPr>
        <xdr:cNvPr id="10" name="TextBox 9"/>
        <xdr:cNvSpPr txBox="1"/>
      </xdr:nvSpPr>
      <xdr:spPr>
        <a:xfrm>
          <a:off x="9156700" y="42506900"/>
          <a:ext cx="990600" cy="177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16</xdr:col>
      <xdr:colOff>66675</xdr:colOff>
      <xdr:row>3</xdr:row>
      <xdr:rowOff>66675</xdr:rowOff>
    </xdr:from>
    <xdr:to>
      <xdr:col>21</xdr:col>
      <xdr:colOff>371475</xdr:colOff>
      <xdr:row>23</xdr:row>
      <xdr:rowOff>47625</xdr:rowOff>
    </xdr:to>
    <xdr:pic>
      <xdr:nvPicPr>
        <xdr:cNvPr id="4436" name="Picture 4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53825" y="723900"/>
          <a:ext cx="4181475"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469900</xdr:colOff>
      <xdr:row>6</xdr:row>
      <xdr:rowOff>63500</xdr:rowOff>
    </xdr:from>
    <xdr:to>
      <xdr:col>22</xdr:col>
      <xdr:colOff>38100</xdr:colOff>
      <xdr:row>8</xdr:row>
      <xdr:rowOff>50800</xdr:rowOff>
    </xdr:to>
    <xdr:sp macro="" textlink="">
      <xdr:nvSpPr>
        <xdr:cNvPr id="14" name="TextBox 13"/>
        <xdr:cNvSpPr txBox="1"/>
      </xdr:nvSpPr>
      <xdr:spPr>
        <a:xfrm>
          <a:off x="13398500" y="1219200"/>
          <a:ext cx="1397000" cy="317500"/>
        </a:xfrm>
        <a:prstGeom prst="rect">
          <a:avLst/>
        </a:prstGeom>
        <a:noFill/>
        <a:ln w="25400" cmpd="sng">
          <a:solidFill>
            <a:srgbClr val="FF0000"/>
          </a:solidFill>
          <a:prstDash val="lg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17</xdr:col>
      <xdr:colOff>0</xdr:colOff>
      <xdr:row>26</xdr:row>
      <xdr:rowOff>66675</xdr:rowOff>
    </xdr:from>
    <xdr:to>
      <xdr:col>21</xdr:col>
      <xdr:colOff>590550</xdr:colOff>
      <xdr:row>43</xdr:row>
      <xdr:rowOff>85725</xdr:rowOff>
    </xdr:to>
    <xdr:pic>
      <xdr:nvPicPr>
        <xdr:cNvPr id="4438" name="Picture 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96750" y="4476750"/>
          <a:ext cx="3857625"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291391</xdr:colOff>
      <xdr:row>40</xdr:row>
      <xdr:rowOff>44473</xdr:rowOff>
    </xdr:from>
    <xdr:to>
      <xdr:col>22</xdr:col>
      <xdr:colOff>289068</xdr:colOff>
      <xdr:row>44</xdr:row>
      <xdr:rowOff>32857</xdr:rowOff>
    </xdr:to>
    <xdr:sp macro="" textlink="">
      <xdr:nvSpPr>
        <xdr:cNvPr id="56" name="TextBox 55"/>
        <xdr:cNvSpPr txBox="1"/>
      </xdr:nvSpPr>
      <xdr:spPr>
        <a:xfrm>
          <a:off x="12428962" y="7065759"/>
          <a:ext cx="3045677" cy="641527"/>
        </a:xfrm>
        <a:prstGeom prst="rect">
          <a:avLst/>
        </a:prstGeom>
        <a:noFill/>
        <a:ln w="25400" cmpd="sng">
          <a:solidFill>
            <a:srgbClr val="FF0000"/>
          </a:solidFill>
          <a:prstDash val="dash"/>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0</xdr:col>
      <xdr:colOff>219075</xdr:colOff>
      <xdr:row>136</xdr:row>
      <xdr:rowOff>85725</xdr:rowOff>
    </xdr:from>
    <xdr:to>
      <xdr:col>7</xdr:col>
      <xdr:colOff>38100</xdr:colOff>
      <xdr:row>162</xdr:row>
      <xdr:rowOff>0</xdr:rowOff>
    </xdr:to>
    <xdr:pic>
      <xdr:nvPicPr>
        <xdr:cNvPr id="4440" name="Picture 5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9075" y="22793325"/>
          <a:ext cx="5819775"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198134</xdr:colOff>
      <xdr:row>155</xdr:row>
      <xdr:rowOff>48454</xdr:rowOff>
    </xdr:from>
    <xdr:to>
      <xdr:col>7</xdr:col>
      <xdr:colOff>543290</xdr:colOff>
      <xdr:row>157</xdr:row>
      <xdr:rowOff>42481</xdr:rowOff>
    </xdr:to>
    <xdr:sp macro="" textlink="">
      <xdr:nvSpPr>
        <xdr:cNvPr id="59" name="TextBox 58"/>
        <xdr:cNvSpPr txBox="1"/>
      </xdr:nvSpPr>
      <xdr:spPr>
        <a:xfrm>
          <a:off x="198134" y="26092525"/>
          <a:ext cx="6359513" cy="361420"/>
        </a:xfrm>
        <a:prstGeom prst="rect">
          <a:avLst/>
        </a:prstGeom>
        <a:noFill/>
        <a:ln w="25400" cmpd="sng">
          <a:solidFill>
            <a:srgbClr val="FF0000"/>
          </a:solidFill>
          <a:prstDash val="dash"/>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1</xdr:col>
      <xdr:colOff>180975</xdr:colOff>
      <xdr:row>33</xdr:row>
      <xdr:rowOff>123825</xdr:rowOff>
    </xdr:from>
    <xdr:to>
      <xdr:col>10</xdr:col>
      <xdr:colOff>85725</xdr:colOff>
      <xdr:row>43</xdr:row>
      <xdr:rowOff>66675</xdr:rowOff>
    </xdr:to>
    <xdr:pic>
      <xdr:nvPicPr>
        <xdr:cNvPr id="4442" name="Picture 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r="932" b="25671"/>
        <a:stretch>
          <a:fillRect/>
        </a:stretch>
      </xdr:blipFill>
      <xdr:spPr bwMode="auto">
        <a:xfrm>
          <a:off x="704850" y="5772150"/>
          <a:ext cx="7210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4</xdr:col>
      <xdr:colOff>68036</xdr:colOff>
      <xdr:row>35</xdr:row>
      <xdr:rowOff>95250</xdr:rowOff>
    </xdr:from>
    <xdr:to>
      <xdr:col>8</xdr:col>
      <xdr:colOff>285750</xdr:colOff>
      <xdr:row>36</xdr:row>
      <xdr:rowOff>149679</xdr:rowOff>
    </xdr:to>
    <xdr:sp macro="" textlink="">
      <xdr:nvSpPr>
        <xdr:cNvPr id="29" name="TextBox 28"/>
        <xdr:cNvSpPr txBox="1"/>
      </xdr:nvSpPr>
      <xdr:spPr>
        <a:xfrm>
          <a:off x="3415393" y="6177643"/>
          <a:ext cx="2667000" cy="244929"/>
        </a:xfrm>
        <a:prstGeom prst="rect">
          <a:avLst/>
        </a:prstGeom>
        <a:noFill/>
        <a:ln w="25400" cmpd="sng">
          <a:solidFill>
            <a:srgbClr val="FF0000"/>
          </a:solidFill>
          <a:prstDash val="dash"/>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1</xdr:col>
      <xdr:colOff>0</xdr:colOff>
      <xdr:row>205</xdr:row>
      <xdr:rowOff>57150</xdr:rowOff>
    </xdr:from>
    <xdr:to>
      <xdr:col>12</xdr:col>
      <xdr:colOff>590550</xdr:colOff>
      <xdr:row>224</xdr:row>
      <xdr:rowOff>47625</xdr:rowOff>
    </xdr:to>
    <xdr:pic>
      <xdr:nvPicPr>
        <xdr:cNvPr id="4444" name="Picture 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3875" y="36947475"/>
          <a:ext cx="9115425" cy="310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68036</xdr:colOff>
      <xdr:row>211</xdr:row>
      <xdr:rowOff>108857</xdr:rowOff>
    </xdr:from>
    <xdr:to>
      <xdr:col>14</xdr:col>
      <xdr:colOff>70758</xdr:colOff>
      <xdr:row>215</xdr:row>
      <xdr:rowOff>27214</xdr:rowOff>
    </xdr:to>
    <xdr:sp macro="" textlink="">
      <xdr:nvSpPr>
        <xdr:cNvPr id="30" name="TextBox 29"/>
        <xdr:cNvSpPr txBox="1"/>
      </xdr:nvSpPr>
      <xdr:spPr>
        <a:xfrm>
          <a:off x="7307036" y="38276893"/>
          <a:ext cx="3064329" cy="612321"/>
        </a:xfrm>
        <a:prstGeom prst="rect">
          <a:avLst/>
        </a:prstGeom>
        <a:noFill/>
        <a:ln w="25400" cmpd="sng">
          <a:solidFill>
            <a:srgbClr val="FF000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8</xdr:col>
      <xdr:colOff>190500</xdr:colOff>
      <xdr:row>97</xdr:row>
      <xdr:rowOff>114300</xdr:rowOff>
    </xdr:from>
    <xdr:to>
      <xdr:col>22</xdr:col>
      <xdr:colOff>542925</xdr:colOff>
      <xdr:row>133</xdr:row>
      <xdr:rowOff>142875</xdr:rowOff>
    </xdr:to>
    <xdr:pic>
      <xdr:nvPicPr>
        <xdr:cNvPr id="4446" name="Picture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l="12625" t="11504" r="12857" b="8191"/>
        <a:stretch>
          <a:fillRect/>
        </a:stretch>
      </xdr:blipFill>
      <xdr:spPr bwMode="auto">
        <a:xfrm>
          <a:off x="6800850" y="16363950"/>
          <a:ext cx="9715500" cy="596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238125</xdr:colOff>
      <xdr:row>120</xdr:row>
      <xdr:rowOff>79375</xdr:rowOff>
    </xdr:from>
    <xdr:to>
      <xdr:col>19</xdr:col>
      <xdr:colOff>365125</xdr:colOff>
      <xdr:row>122</xdr:row>
      <xdr:rowOff>47625</xdr:rowOff>
    </xdr:to>
    <xdr:sp macro="" textlink="">
      <xdr:nvSpPr>
        <xdr:cNvPr id="15" name="Rectangle 14"/>
        <xdr:cNvSpPr/>
      </xdr:nvSpPr>
      <xdr:spPr>
        <a:xfrm>
          <a:off x="13081000" y="19859625"/>
          <a:ext cx="968375" cy="28575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en-US"/>
        </a:p>
      </xdr:txBody>
    </xdr:sp>
    <xdr:clientData/>
  </xdr:twoCellAnchor>
  <xdr:twoCellAnchor editAs="oneCell">
    <xdr:from>
      <xdr:col>2</xdr:col>
      <xdr:colOff>257175</xdr:colOff>
      <xdr:row>264</xdr:row>
      <xdr:rowOff>142875</xdr:rowOff>
    </xdr:from>
    <xdr:to>
      <xdr:col>12</xdr:col>
      <xdr:colOff>571500</xdr:colOff>
      <xdr:row>297</xdr:row>
      <xdr:rowOff>114300</xdr:rowOff>
    </xdr:to>
    <xdr:pic>
      <xdr:nvPicPr>
        <xdr:cNvPr id="4448" name="Picture 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14525" y="46920150"/>
          <a:ext cx="7705725" cy="540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234</xdr:row>
      <xdr:rowOff>0</xdr:rowOff>
    </xdr:from>
    <xdr:to>
      <xdr:col>14</xdr:col>
      <xdr:colOff>361950</xdr:colOff>
      <xdr:row>256</xdr:row>
      <xdr:rowOff>142875</xdr:rowOff>
    </xdr:to>
    <xdr:pic>
      <xdr:nvPicPr>
        <xdr:cNvPr id="4449" name="Picture 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76400" y="41786175"/>
          <a:ext cx="8953500"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178594</xdr:colOff>
      <xdr:row>251</xdr:row>
      <xdr:rowOff>111125</xdr:rowOff>
    </xdr:from>
    <xdr:to>
      <xdr:col>8</xdr:col>
      <xdr:colOff>377032</xdr:colOff>
      <xdr:row>254</xdr:row>
      <xdr:rowOff>0</xdr:rowOff>
    </xdr:to>
    <xdr:sp macro="" textlink="">
      <xdr:nvSpPr>
        <xdr:cNvPr id="9" name="Rectangle 8"/>
        <xdr:cNvSpPr/>
      </xdr:nvSpPr>
      <xdr:spPr>
        <a:xfrm>
          <a:off x="1829594" y="43846750"/>
          <a:ext cx="5135563" cy="365125"/>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en-US"/>
        </a:p>
      </xdr:txBody>
    </xdr:sp>
    <xdr:clientData/>
  </xdr:twoCellAnchor>
  <xdr:twoCellAnchor editAs="oneCell">
    <xdr:from>
      <xdr:col>0</xdr:col>
      <xdr:colOff>400050</xdr:colOff>
      <xdr:row>166</xdr:row>
      <xdr:rowOff>19050</xdr:rowOff>
    </xdr:from>
    <xdr:to>
      <xdr:col>7</xdr:col>
      <xdr:colOff>114300</xdr:colOff>
      <xdr:row>176</xdr:row>
      <xdr:rowOff>95250</xdr:rowOff>
    </xdr:to>
    <xdr:pic>
      <xdr:nvPicPr>
        <xdr:cNvPr id="4451" name="Picture 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t="19543" b="22302"/>
        <a:stretch>
          <a:fillRect/>
        </a:stretch>
      </xdr:blipFill>
      <xdr:spPr bwMode="auto">
        <a:xfrm>
          <a:off x="400050" y="27727275"/>
          <a:ext cx="571500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177</xdr:row>
      <xdr:rowOff>142875</xdr:rowOff>
    </xdr:from>
    <xdr:to>
      <xdr:col>6</xdr:col>
      <xdr:colOff>304800</xdr:colOff>
      <xdr:row>202</xdr:row>
      <xdr:rowOff>104775</xdr:rowOff>
    </xdr:to>
    <xdr:pic>
      <xdr:nvPicPr>
        <xdr:cNvPr id="4452" name="Picture 1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76250" y="29670375"/>
          <a:ext cx="52197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103415</xdr:colOff>
      <xdr:row>170</xdr:row>
      <xdr:rowOff>20865</xdr:rowOff>
    </xdr:from>
    <xdr:to>
      <xdr:col>7</xdr:col>
      <xdr:colOff>255815</xdr:colOff>
      <xdr:row>173</xdr:row>
      <xdr:rowOff>6804</xdr:rowOff>
    </xdr:to>
    <xdr:sp macro="" textlink="">
      <xdr:nvSpPr>
        <xdr:cNvPr id="24" name="TextBox 23"/>
        <xdr:cNvSpPr txBox="1"/>
      </xdr:nvSpPr>
      <xdr:spPr>
        <a:xfrm>
          <a:off x="103415" y="27960865"/>
          <a:ext cx="6137275" cy="509814"/>
        </a:xfrm>
        <a:prstGeom prst="rect">
          <a:avLst/>
        </a:prstGeom>
        <a:noFill/>
        <a:ln w="25400" cmpd="sng">
          <a:solidFill>
            <a:srgbClr val="FF000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editAs="oneCell">
    <xdr:from>
      <xdr:col>8</xdr:col>
      <xdr:colOff>457200</xdr:colOff>
      <xdr:row>139</xdr:row>
      <xdr:rowOff>66675</xdr:rowOff>
    </xdr:from>
    <xdr:to>
      <xdr:col>19</xdr:col>
      <xdr:colOff>390525</xdr:colOff>
      <xdr:row>151</xdr:row>
      <xdr:rowOff>85725</xdr:rowOff>
    </xdr:to>
    <xdr:pic>
      <xdr:nvPicPr>
        <xdr:cNvPr id="4454" name="Picture 1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067550" y="23260050"/>
          <a:ext cx="7096125"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301625</xdr:colOff>
      <xdr:row>148</xdr:row>
      <xdr:rowOff>31751</xdr:rowOff>
    </xdr:from>
    <xdr:to>
      <xdr:col>19</xdr:col>
      <xdr:colOff>603249</xdr:colOff>
      <xdr:row>151</xdr:row>
      <xdr:rowOff>20301</xdr:rowOff>
    </xdr:to>
    <xdr:sp macro="" textlink="">
      <xdr:nvSpPr>
        <xdr:cNvPr id="60" name="TextBox 59"/>
        <xdr:cNvSpPr txBox="1"/>
      </xdr:nvSpPr>
      <xdr:spPr>
        <a:xfrm>
          <a:off x="6889750" y="24352251"/>
          <a:ext cx="7397749" cy="464800"/>
        </a:xfrm>
        <a:prstGeom prst="rect">
          <a:avLst/>
        </a:prstGeom>
        <a:noFill/>
        <a:ln w="25400" cmpd="sng">
          <a:solidFill>
            <a:srgbClr val="FF0000"/>
          </a:solidFill>
          <a:prstDash val="dash"/>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oneCell">
    <xdr:from>
      <xdr:col>1</xdr:col>
      <xdr:colOff>838200</xdr:colOff>
      <xdr:row>302</xdr:row>
      <xdr:rowOff>114300</xdr:rowOff>
    </xdr:from>
    <xdr:to>
      <xdr:col>13</xdr:col>
      <xdr:colOff>552450</xdr:colOff>
      <xdr:row>331</xdr:row>
      <xdr:rowOff>114300</xdr:rowOff>
    </xdr:to>
    <xdr:pic>
      <xdr:nvPicPr>
        <xdr:cNvPr id="4456" name="Picture 1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62075" y="53225700"/>
          <a:ext cx="8848725" cy="472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555626</xdr:colOff>
      <xdr:row>311</xdr:row>
      <xdr:rowOff>95250</xdr:rowOff>
    </xdr:from>
    <xdr:to>
      <xdr:col>14</xdr:col>
      <xdr:colOff>142876</xdr:colOff>
      <xdr:row>313</xdr:row>
      <xdr:rowOff>111125</xdr:rowOff>
    </xdr:to>
    <xdr:sp macro="" textlink="">
      <xdr:nvSpPr>
        <xdr:cNvPr id="42" name="Rectangle 41"/>
        <xdr:cNvSpPr/>
      </xdr:nvSpPr>
      <xdr:spPr>
        <a:xfrm>
          <a:off x="5937251" y="53848000"/>
          <a:ext cx="4413250" cy="333375"/>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en-US"/>
        </a:p>
      </xdr:txBody>
    </xdr:sp>
    <xdr:clientData/>
  </xdr:twoCellAnchor>
  <xdr:twoCellAnchor editAs="oneCell">
    <xdr:from>
      <xdr:col>1</xdr:col>
      <xdr:colOff>171450</xdr:colOff>
      <xdr:row>344</xdr:row>
      <xdr:rowOff>38100</xdr:rowOff>
    </xdr:from>
    <xdr:to>
      <xdr:col>18</xdr:col>
      <xdr:colOff>190500</xdr:colOff>
      <xdr:row>354</xdr:row>
      <xdr:rowOff>47625</xdr:rowOff>
    </xdr:to>
    <xdr:pic>
      <xdr:nvPicPr>
        <xdr:cNvPr id="4458" name="Picture 4"/>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95325" y="60102750"/>
          <a:ext cx="124206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111125</xdr:colOff>
      <xdr:row>348</xdr:row>
      <xdr:rowOff>31750</xdr:rowOff>
    </xdr:from>
    <xdr:to>
      <xdr:col>14</xdr:col>
      <xdr:colOff>25401</xdr:colOff>
      <xdr:row>350</xdr:row>
      <xdr:rowOff>41275</xdr:rowOff>
    </xdr:to>
    <xdr:sp macro="" textlink="">
      <xdr:nvSpPr>
        <xdr:cNvPr id="39" name="Rectangle 38"/>
        <xdr:cNvSpPr/>
      </xdr:nvSpPr>
      <xdr:spPr>
        <a:xfrm>
          <a:off x="3111500" y="59753500"/>
          <a:ext cx="7121526" cy="327025"/>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Rar$DI00.808/Snowmobile%20Purchase%20(JEGS--fuel%20system%20ord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yle/Downloads/MSRP_spreadsheet_blank_CSC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Drop Down Menus"/>
    </sheetNames>
    <sheetDataSet>
      <sheetData sheetId="0" refreshError="1"/>
      <sheetData sheetId="1">
        <row r="2">
          <cell r="A2" t="str">
            <v>Formula</v>
          </cell>
          <cell r="B2" t="str">
            <v>Travel</v>
          </cell>
        </row>
        <row r="3">
          <cell r="A3" t="str">
            <v>Formula Hybrid</v>
          </cell>
          <cell r="B3" t="str">
            <v>Supplies</v>
          </cell>
        </row>
        <row r="4">
          <cell r="A4" t="str">
            <v>Hybrid</v>
          </cell>
          <cell r="B4" t="str">
            <v>Competition Registration</v>
          </cell>
        </row>
        <row r="5">
          <cell r="A5" t="str">
            <v>Snowmobile</v>
          </cell>
        </row>
        <row r="6">
          <cell r="A6" t="str">
            <v>Baja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RP_spreadsheet"/>
      <sheetName val="Supporting_Calculations"/>
      <sheetName val="Reciepts - Documentation"/>
    </sheetNames>
    <sheetDataSet>
      <sheetData sheetId="0">
        <row r="1">
          <cell r="A1" t="str">
            <v>Component</v>
          </cell>
          <cell r="C1" t="str">
            <v>Per Item MSRP</v>
          </cell>
        </row>
        <row r="2">
          <cell r="C2" t="str">
            <v>Mfg. quote + 50%</v>
          </cell>
          <cell r="D2" t="str">
            <v>Whls. + 50%</v>
          </cell>
          <cell r="E2" t="str">
            <v>Retail cost of added component</v>
          </cell>
          <cell r="F2" t="str">
            <v>Retail of most expensive part +50% for substituted component</v>
          </cell>
          <cell r="G2" t="str">
            <v>Sled MSRP or Highest Value of modified components</v>
          </cell>
        </row>
        <row r="4">
          <cell r="A4" t="str">
            <v>2013 model year base sled (reflects engine choice)</v>
          </cell>
        </row>
        <row r="6">
          <cell r="A6" t="str">
            <v>Factory options utilized on competition sled</v>
          </cell>
        </row>
        <row r="7">
          <cell r="A7" t="str">
            <v>tow hitch/rack</v>
          </cell>
        </row>
        <row r="8">
          <cell r="A8" t="str">
            <v>12 VDC outlet</v>
          </cell>
        </row>
        <row r="9">
          <cell r="A9" t="str">
            <v>handle bar hooks</v>
          </cell>
        </row>
        <row r="10">
          <cell r="A10" t="str">
            <v>mirrors</v>
          </cell>
        </row>
        <row r="11">
          <cell r="A11" t="str">
            <v>tachometer</v>
          </cell>
        </row>
        <row r="12">
          <cell r="A12" t="str">
            <v>electric start</v>
          </cell>
        </row>
        <row r="13">
          <cell r="A13" t="str">
            <v>reverse</v>
          </cell>
        </row>
        <row r="14">
          <cell r="A14" t="str">
            <v>shocks</v>
          </cell>
        </row>
        <row r="15">
          <cell r="A15" t="str">
            <v>other</v>
          </cell>
        </row>
        <row r="17">
          <cell r="A17" t="str">
            <v>Engine/Motor</v>
          </cell>
        </row>
        <row r="18">
          <cell r="A18" t="str">
            <v>spark-ignition/compression-ignition</v>
          </cell>
        </row>
        <row r="19">
          <cell r="A19" t="str">
            <v>internal parts coating</v>
          </cell>
        </row>
        <row r="20">
          <cell r="A20" t="str">
            <v>head</v>
          </cell>
        </row>
        <row r="21">
          <cell r="A21" t="str">
            <v>cylinder</v>
          </cell>
        </row>
        <row r="22">
          <cell r="A22" t="str">
            <v>pistons/rings/connecting rods</v>
          </cell>
        </row>
        <row r="23">
          <cell r="A23" t="str">
            <v>electric motor</v>
          </cell>
        </row>
        <row r="24">
          <cell r="A24" t="str">
            <v>auxiliary energy sources</v>
          </cell>
        </row>
        <row r="25">
          <cell r="A25" t="str">
            <v>fabrication</v>
          </cell>
        </row>
        <row r="26">
          <cell r="A26" t="str">
            <v>other</v>
          </cell>
        </row>
        <row r="28">
          <cell r="A28" t="str">
            <v>Air Management/Intake System</v>
          </cell>
        </row>
        <row r="29">
          <cell r="A29" t="str">
            <v>turbocharger</v>
          </cell>
        </row>
        <row r="30">
          <cell r="A30" t="str">
            <v>supercharger</v>
          </cell>
        </row>
        <row r="31">
          <cell r="A31" t="str">
            <v>turbocharger/supercharger plumbing</v>
          </cell>
        </row>
        <row r="32">
          <cell r="A32" t="str">
            <v>air box/air filter</v>
          </cell>
        </row>
        <row r="33">
          <cell r="A33" t="str">
            <v>intercooler</v>
          </cell>
        </row>
        <row r="34">
          <cell r="A34" t="str">
            <v>reed valve</v>
          </cell>
        </row>
        <row r="35">
          <cell r="A35" t="str">
            <v>rotary valve</v>
          </cell>
        </row>
        <row r="36">
          <cell r="A36" t="str">
            <v>boost bottle</v>
          </cell>
        </row>
        <row r="37">
          <cell r="A37" t="str">
            <v>fabrication</v>
          </cell>
        </row>
        <row r="38">
          <cell r="A38" t="str">
            <v>other</v>
          </cell>
        </row>
        <row r="40">
          <cell r="A40" t="str">
            <v>Fuel Management</v>
          </cell>
        </row>
        <row r="41">
          <cell r="A41" t="str">
            <v>fuel injector (PFI, SDI, DI)</v>
          </cell>
        </row>
        <row r="42">
          <cell r="A42" t="str">
            <v>throttle body</v>
          </cell>
        </row>
        <row r="43">
          <cell r="A43" t="str">
            <v>carburetor</v>
          </cell>
        </row>
        <row r="44">
          <cell r="A44" t="str">
            <v>fuel pump</v>
          </cell>
        </row>
        <row r="45">
          <cell r="A45" t="str">
            <v>fuel pressure regulator</v>
          </cell>
        </row>
        <row r="46">
          <cell r="A46" t="str">
            <v>fuel filter</v>
          </cell>
        </row>
        <row r="47">
          <cell r="A47" t="str">
            <v>fuel line</v>
          </cell>
        </row>
        <row r="48">
          <cell r="A48" t="str">
            <v>fabrication</v>
          </cell>
        </row>
        <row r="49">
          <cell r="A49" t="str">
            <v>other</v>
          </cell>
        </row>
        <row r="51">
          <cell r="A51" t="str">
            <v>Exhaust System</v>
          </cell>
        </row>
        <row r="52">
          <cell r="A52" t="str">
            <v>muffler</v>
          </cell>
        </row>
        <row r="53">
          <cell r="A53" t="str">
            <v>pipes/tubes</v>
          </cell>
        </row>
        <row r="54">
          <cell r="A54" t="str">
            <v>3-way exhaust catalyst</v>
          </cell>
        </row>
        <row r="55">
          <cell r="A55" t="str">
            <v>diesel particulate filter</v>
          </cell>
        </row>
        <row r="56">
          <cell r="A56" t="str">
            <v>oxidation catalyst</v>
          </cell>
        </row>
        <row r="57">
          <cell r="A57" t="str">
            <v>secondary air pump</v>
          </cell>
        </row>
        <row r="58">
          <cell r="A58" t="str">
            <v>air pump plumbing</v>
          </cell>
        </row>
        <row r="59">
          <cell r="A59" t="str">
            <v>heat management</v>
          </cell>
        </row>
        <row r="60">
          <cell r="A60" t="str">
            <v>fabrication</v>
          </cell>
        </row>
        <row r="61">
          <cell r="A61" t="str">
            <v>other</v>
          </cell>
        </row>
        <row r="63">
          <cell r="A63" t="str">
            <v>Front Suspension</v>
          </cell>
        </row>
        <row r="64">
          <cell r="A64" t="str">
            <v>skis</v>
          </cell>
        </row>
        <row r="65">
          <cell r="A65" t="str">
            <v>shocks</v>
          </cell>
        </row>
        <row r="66">
          <cell r="A66" t="str">
            <v>springs</v>
          </cell>
        </row>
        <row r="67">
          <cell r="A67" t="str">
            <v>trailing arms/A-arms</v>
          </cell>
        </row>
        <row r="68">
          <cell r="A68" t="str">
            <v>steering components</v>
          </cell>
        </row>
        <row r="69">
          <cell r="A69" t="str">
            <v>fabrication</v>
          </cell>
        </row>
        <row r="70">
          <cell r="A70" t="str">
            <v>other</v>
          </cell>
        </row>
        <row r="72">
          <cell r="A72" t="str">
            <v>Rear Suspension</v>
          </cell>
        </row>
        <row r="73">
          <cell r="A73" t="str">
            <v>wheels</v>
          </cell>
        </row>
        <row r="74">
          <cell r="A74" t="str">
            <v>shocks</v>
          </cell>
        </row>
        <row r="75">
          <cell r="A75" t="str">
            <v>springs</v>
          </cell>
        </row>
        <row r="76">
          <cell r="A76" t="str">
            <v>hyfax/sliders</v>
          </cell>
        </row>
        <row r="77">
          <cell r="A77" t="str">
            <v>mount points</v>
          </cell>
        </row>
        <row r="78">
          <cell r="A78" t="str">
            <v>fabrication</v>
          </cell>
        </row>
        <row r="79">
          <cell r="A79" t="str">
            <v>other</v>
          </cell>
        </row>
        <row r="81">
          <cell r="A81" t="str">
            <v>Drivetrain</v>
          </cell>
        </row>
        <row r="82">
          <cell r="A82" t="str">
            <v>track</v>
          </cell>
        </row>
        <row r="83">
          <cell r="A83" t="str">
            <v>studs</v>
          </cell>
        </row>
        <row r="84">
          <cell r="A84" t="str">
            <v>driveshaft/drive sprockets</v>
          </cell>
        </row>
        <row r="85">
          <cell r="A85" t="str">
            <v>jackshaft</v>
          </cell>
        </row>
        <row r="86">
          <cell r="A86" t="str">
            <v>chaincase/gear box</v>
          </cell>
        </row>
        <row r="87">
          <cell r="A87" t="str">
            <v>drive clutch</v>
          </cell>
        </row>
        <row r="88">
          <cell r="A88" t="str">
            <v>driven clutch</v>
          </cell>
        </row>
        <row r="89">
          <cell r="A89" t="str">
            <v>drive belt</v>
          </cell>
        </row>
        <row r="90">
          <cell r="A90" t="str">
            <v>cvt guarding/cover</v>
          </cell>
        </row>
        <row r="91">
          <cell r="A91" t="str">
            <v>clutch adaptor</v>
          </cell>
        </row>
        <row r="92">
          <cell r="A92" t="str">
            <v>fabrication</v>
          </cell>
        </row>
        <row r="93">
          <cell r="A93" t="str">
            <v>other</v>
          </cell>
        </row>
        <row r="95">
          <cell r="A95" t="str">
            <v>Cooling System</v>
          </cell>
        </row>
        <row r="96">
          <cell r="A96" t="str">
            <v>radiator</v>
          </cell>
        </row>
        <row r="97">
          <cell r="A97" t="str">
            <v>coolant pump</v>
          </cell>
        </row>
        <row r="98">
          <cell r="A98" t="str">
            <v>fan</v>
          </cell>
        </row>
        <row r="99">
          <cell r="A99" t="str">
            <v>heat exchanger</v>
          </cell>
        </row>
        <row r="100">
          <cell r="A100" t="str">
            <v>thermostat</v>
          </cell>
        </row>
        <row r="101">
          <cell r="A101" t="str">
            <v>fabrication</v>
          </cell>
        </row>
        <row r="102">
          <cell r="A102" t="str">
            <v>other</v>
          </cell>
        </row>
        <row r="104">
          <cell r="A104" t="str">
            <v>Noise/Vibration/Harshness</v>
          </cell>
        </row>
        <row r="105">
          <cell r="A105" t="str">
            <v>skirting</v>
          </cell>
        </row>
        <row r="106">
          <cell r="A106" t="str">
            <v>hood lining</v>
          </cell>
        </row>
        <row r="107">
          <cell r="A107" t="str">
            <v>tunnel lining</v>
          </cell>
        </row>
        <row r="108">
          <cell r="A108" t="str">
            <v>fiberglass packing</v>
          </cell>
        </row>
        <row r="109">
          <cell r="A109" t="str">
            <v>other</v>
          </cell>
        </row>
        <row r="111">
          <cell r="A111" t="str">
            <v>Chassis</v>
          </cell>
        </row>
        <row r="112">
          <cell r="A112" t="str">
            <v>bulkhead modification</v>
          </cell>
        </row>
        <row r="113">
          <cell r="A113" t="str">
            <v>tunnel modification</v>
          </cell>
        </row>
        <row r="114">
          <cell r="A114" t="str">
            <v>seat</v>
          </cell>
        </row>
        <row r="115">
          <cell r="A115" t="str">
            <v>hood</v>
          </cell>
        </row>
        <row r="116">
          <cell r="A116" t="str">
            <v>windshield</v>
          </cell>
        </row>
        <row r="117">
          <cell r="A117" t="str">
            <v>motor mount</v>
          </cell>
        </row>
        <row r="118">
          <cell r="A118" t="str">
            <v>fuel tank</v>
          </cell>
        </row>
        <row r="119">
          <cell r="A119" t="str">
            <v>battery box</v>
          </cell>
        </row>
        <row r="120">
          <cell r="A120" t="str">
            <v>handlebars/hooks/risers</v>
          </cell>
        </row>
        <row r="121">
          <cell r="A121" t="str">
            <v>hand guards</v>
          </cell>
        </row>
        <row r="122">
          <cell r="A122" t="str">
            <v>throttle</v>
          </cell>
        </row>
        <row r="123">
          <cell r="A123" t="str">
            <v>brake system</v>
          </cell>
        </row>
        <row r="124">
          <cell r="A124" t="str">
            <v>heated grips</v>
          </cell>
        </row>
        <row r="125">
          <cell r="A125" t="str">
            <v>fabrication</v>
          </cell>
        </row>
        <row r="126">
          <cell r="A126" t="str">
            <v>other</v>
          </cell>
        </row>
        <row r="128">
          <cell r="A128" t="str">
            <v>Electrical</v>
          </cell>
        </row>
        <row r="130">
          <cell r="A130" t="str">
            <v>switches</v>
          </cell>
        </row>
        <row r="131">
          <cell r="A131" t="str">
            <v>connectors</v>
          </cell>
        </row>
        <row r="132">
          <cell r="A132" t="str">
            <v>fuses</v>
          </cell>
        </row>
        <row r="133">
          <cell r="A133" t="str">
            <v>wire/cable</v>
          </cell>
        </row>
        <row r="134">
          <cell r="A134" t="str">
            <v>lighting</v>
          </cell>
        </row>
        <row r="135">
          <cell r="A135" t="str">
            <v>motor charger</v>
          </cell>
        </row>
        <row r="136">
          <cell r="A136" t="str">
            <v>contactor</v>
          </cell>
        </row>
        <row r="137">
          <cell r="A137" t="str">
            <v>motor controller</v>
          </cell>
        </row>
        <row r="138">
          <cell r="A138" t="str">
            <v>injector controller</v>
          </cell>
        </row>
        <row r="139">
          <cell r="A139" t="str">
            <v>boost controller</v>
          </cell>
        </row>
        <row r="140">
          <cell r="A140" t="str">
            <v>exhaust gas temperature (EGT) sensor</v>
          </cell>
        </row>
        <row r="141">
          <cell r="A141" t="str">
            <v>general sensor(s)</v>
          </cell>
        </row>
        <row r="142">
          <cell r="A142" t="str">
            <v>engine calibration hardware</v>
          </cell>
        </row>
        <row r="143">
          <cell r="A143" t="str">
            <v>engine calibration software</v>
          </cell>
        </row>
        <row r="144">
          <cell r="A144" t="str">
            <v>fabrication</v>
          </cell>
        </row>
        <row r="145">
          <cell r="A145" t="str">
            <v>pulley</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1"/>
  <sheetViews>
    <sheetView tabSelected="1" zoomScale="85" zoomScaleNormal="85" workbookViewId="0">
      <pane xSplit="1" ySplit="3" topLeftCell="B4" activePane="bottomRight" state="frozen"/>
      <selection pane="topRight" activeCell="B1" sqref="B1"/>
      <selection pane="bottomLeft" activeCell="A3" sqref="A3"/>
      <selection pane="bottomRight" activeCell="D142" sqref="D142"/>
    </sheetView>
  </sheetViews>
  <sheetFormatPr defaultRowHeight="12.75" x14ac:dyDescent="0.2"/>
  <cols>
    <col min="1" max="1" width="32.85546875" customWidth="1"/>
    <col min="2" max="2" width="33.85546875" customWidth="1"/>
    <col min="3" max="6" width="16.7109375" style="15" customWidth="1"/>
    <col min="7" max="7" width="16.7109375" style="59" customWidth="1"/>
    <col min="8" max="8" width="9.140625" style="91"/>
    <col min="10" max="10" width="9.28515625" bestFit="1" customWidth="1"/>
  </cols>
  <sheetData>
    <row r="1" spans="1:9" ht="25.5" customHeight="1" thickBot="1" x14ac:dyDescent="0.25">
      <c r="A1" s="51" t="s">
        <v>99</v>
      </c>
      <c r="B1" s="5" t="s">
        <v>61</v>
      </c>
      <c r="C1" s="117" t="s">
        <v>101</v>
      </c>
      <c r="D1" s="118"/>
      <c r="E1" s="118"/>
      <c r="F1" s="118"/>
      <c r="G1" s="119"/>
      <c r="H1" s="93"/>
    </row>
    <row r="2" spans="1:9" ht="64.5" thickTop="1" x14ac:dyDescent="0.2">
      <c r="A2" s="2"/>
      <c r="B2" s="4"/>
      <c r="C2" s="52" t="s">
        <v>148</v>
      </c>
      <c r="D2" s="52" t="s">
        <v>149</v>
      </c>
      <c r="E2" s="52" t="s">
        <v>113</v>
      </c>
      <c r="F2" s="52" t="s">
        <v>114</v>
      </c>
      <c r="G2" s="56" t="s">
        <v>111</v>
      </c>
      <c r="H2" s="93"/>
    </row>
    <row r="3" spans="1:9" s="19" customFormat="1" x14ac:dyDescent="0.2">
      <c r="A3" s="2"/>
      <c r="B3" s="53"/>
      <c r="C3" s="57"/>
      <c r="D3" s="57"/>
      <c r="E3" s="57"/>
      <c r="F3" s="57"/>
      <c r="G3" s="61"/>
      <c r="H3" s="93"/>
    </row>
    <row r="4" spans="1:9" s="50" customFormat="1" x14ac:dyDescent="0.2">
      <c r="A4" s="1" t="s">
        <v>132</v>
      </c>
      <c r="B4" s="42" t="s">
        <v>145</v>
      </c>
      <c r="C4" s="57"/>
      <c r="D4" s="57"/>
      <c r="E4" s="57"/>
      <c r="F4" s="57"/>
      <c r="G4" s="61">
        <v>7899</v>
      </c>
      <c r="H4" s="107"/>
    </row>
    <row r="5" spans="1:9" x14ac:dyDescent="0.2">
      <c r="A5" s="6"/>
      <c r="B5" s="42"/>
      <c r="C5" s="57"/>
      <c r="D5" s="57"/>
      <c r="E5" s="57"/>
      <c r="F5" s="57"/>
      <c r="G5" s="61"/>
      <c r="H5" s="93"/>
    </row>
    <row r="6" spans="1:9" x14ac:dyDescent="0.2">
      <c r="A6" s="7" t="s">
        <v>102</v>
      </c>
      <c r="B6" s="42"/>
      <c r="C6" s="57"/>
      <c r="D6" s="57"/>
      <c r="E6" s="57"/>
      <c r="F6" s="57"/>
      <c r="G6" s="61"/>
      <c r="H6" s="93"/>
      <c r="I6" s="65" t="s">
        <v>150</v>
      </c>
    </row>
    <row r="7" spans="1:9" x14ac:dyDescent="0.2">
      <c r="A7" s="6" t="s">
        <v>62</v>
      </c>
      <c r="B7" s="42" t="s">
        <v>116</v>
      </c>
      <c r="C7" s="57"/>
      <c r="D7" s="57"/>
      <c r="E7" s="57"/>
      <c r="F7" s="57"/>
      <c r="G7" s="61">
        <f t="shared" ref="G7:G70" si="0">MAX(C7:F7)</f>
        <v>0</v>
      </c>
      <c r="H7" s="93"/>
      <c r="I7" s="65" t="s">
        <v>170</v>
      </c>
    </row>
    <row r="8" spans="1:9" x14ac:dyDescent="0.2">
      <c r="A8" s="6" t="s">
        <v>63</v>
      </c>
      <c r="B8" s="42" t="s">
        <v>116</v>
      </c>
      <c r="C8" s="57"/>
      <c r="D8" s="57"/>
      <c r="E8" s="57"/>
      <c r="F8" s="57"/>
      <c r="G8" s="61">
        <f t="shared" si="0"/>
        <v>0</v>
      </c>
      <c r="H8" s="93"/>
    </row>
    <row r="9" spans="1:9" x14ac:dyDescent="0.2">
      <c r="A9" s="6" t="s">
        <v>64</v>
      </c>
      <c r="B9" s="42" t="s">
        <v>116</v>
      </c>
      <c r="C9" s="57"/>
      <c r="D9" s="57"/>
      <c r="E9" s="57"/>
      <c r="F9" s="57"/>
      <c r="G9" s="61">
        <f t="shared" si="0"/>
        <v>0</v>
      </c>
      <c r="H9" s="93"/>
    </row>
    <row r="10" spans="1:9" x14ac:dyDescent="0.2">
      <c r="A10" s="6" t="s">
        <v>65</v>
      </c>
      <c r="B10" s="42" t="s">
        <v>116</v>
      </c>
      <c r="C10" s="57"/>
      <c r="D10" s="57"/>
      <c r="E10" s="57"/>
      <c r="F10" s="57"/>
      <c r="G10" s="61">
        <f t="shared" si="0"/>
        <v>0</v>
      </c>
      <c r="H10" s="93"/>
    </row>
    <row r="11" spans="1:9" x14ac:dyDescent="0.2">
      <c r="A11" s="6" t="s">
        <v>66</v>
      </c>
      <c r="B11" s="42" t="s">
        <v>117</v>
      </c>
      <c r="C11" s="57"/>
      <c r="D11" s="57"/>
      <c r="E11" s="57"/>
      <c r="F11" s="57"/>
      <c r="G11" s="61">
        <f t="shared" si="0"/>
        <v>0</v>
      </c>
      <c r="H11" s="93"/>
    </row>
    <row r="12" spans="1:9" x14ac:dyDescent="0.2">
      <c r="A12" s="6" t="s">
        <v>67</v>
      </c>
      <c r="B12" s="42" t="s">
        <v>117</v>
      </c>
      <c r="C12" s="57"/>
      <c r="D12" s="57"/>
      <c r="E12" s="57"/>
      <c r="F12" s="57"/>
      <c r="G12" s="61">
        <f t="shared" si="0"/>
        <v>0</v>
      </c>
      <c r="H12" s="93"/>
    </row>
    <row r="13" spans="1:9" x14ac:dyDescent="0.2">
      <c r="A13" s="6" t="s">
        <v>88</v>
      </c>
      <c r="B13" s="42" t="s">
        <v>117</v>
      </c>
      <c r="C13" s="57"/>
      <c r="D13" s="57"/>
      <c r="E13" s="57"/>
      <c r="F13" s="57"/>
      <c r="G13" s="61">
        <f t="shared" si="0"/>
        <v>0</v>
      </c>
      <c r="H13" s="93"/>
    </row>
    <row r="14" spans="1:9" s="14" customFormat="1" x14ac:dyDescent="0.2">
      <c r="A14" s="54" t="s">
        <v>20</v>
      </c>
      <c r="B14" s="62" t="s">
        <v>117</v>
      </c>
      <c r="C14" s="57"/>
      <c r="D14" s="57"/>
      <c r="E14" s="57"/>
      <c r="F14" s="57"/>
      <c r="G14" s="61">
        <f>MAX(C14:F14)</f>
        <v>0</v>
      </c>
      <c r="H14" s="108"/>
    </row>
    <row r="15" spans="1:9" x14ac:dyDescent="0.2">
      <c r="A15" s="54" t="s">
        <v>110</v>
      </c>
      <c r="B15" s="42"/>
      <c r="C15" s="57"/>
      <c r="D15" s="57"/>
      <c r="E15" s="57"/>
      <c r="F15" s="57"/>
      <c r="G15" s="61">
        <f t="shared" si="0"/>
        <v>0</v>
      </c>
      <c r="H15" s="93"/>
    </row>
    <row r="16" spans="1:9" x14ac:dyDescent="0.2">
      <c r="A16" s="6"/>
      <c r="B16" s="42"/>
      <c r="C16" s="57"/>
      <c r="D16" s="57"/>
      <c r="E16" s="57"/>
      <c r="F16" s="57"/>
      <c r="G16" s="61"/>
      <c r="H16" s="93"/>
    </row>
    <row r="17" spans="1:8" x14ac:dyDescent="0.2">
      <c r="A17" s="7" t="s">
        <v>52</v>
      </c>
      <c r="B17" s="42"/>
      <c r="C17" s="57"/>
      <c r="D17" s="57"/>
      <c r="E17" s="57"/>
      <c r="F17" s="57"/>
      <c r="G17" s="61"/>
      <c r="H17" s="93"/>
    </row>
    <row r="18" spans="1:8" x14ac:dyDescent="0.2">
      <c r="A18" s="6" t="s">
        <v>60</v>
      </c>
      <c r="B18" s="42" t="s">
        <v>117</v>
      </c>
      <c r="C18" s="57"/>
      <c r="D18" s="57"/>
      <c r="E18" s="57"/>
      <c r="F18" s="57"/>
      <c r="G18" s="61">
        <f t="shared" si="0"/>
        <v>0</v>
      </c>
      <c r="H18" s="93"/>
    </row>
    <row r="19" spans="1:8" x14ac:dyDescent="0.2">
      <c r="A19" s="54" t="s">
        <v>28</v>
      </c>
      <c r="B19" s="42" t="s">
        <v>117</v>
      </c>
      <c r="C19" s="57"/>
      <c r="D19" s="57"/>
      <c r="E19" s="57"/>
      <c r="F19" s="57"/>
      <c r="G19" s="61">
        <f t="shared" si="0"/>
        <v>0</v>
      </c>
      <c r="H19" s="93"/>
    </row>
    <row r="20" spans="1:8" x14ac:dyDescent="0.2">
      <c r="A20" s="54" t="s">
        <v>106</v>
      </c>
      <c r="B20" s="42" t="s">
        <v>117</v>
      </c>
      <c r="C20" s="57"/>
      <c r="D20" s="57"/>
      <c r="E20" s="57"/>
      <c r="F20" s="57"/>
      <c r="G20" s="61">
        <f t="shared" si="0"/>
        <v>0</v>
      </c>
      <c r="H20" s="93"/>
    </row>
    <row r="21" spans="1:8" x14ac:dyDescent="0.2">
      <c r="A21" s="54" t="s">
        <v>107</v>
      </c>
      <c r="B21" s="42" t="s">
        <v>117</v>
      </c>
      <c r="C21" s="57"/>
      <c r="D21" s="57"/>
      <c r="E21" s="57"/>
      <c r="F21" s="57"/>
      <c r="G21" s="61">
        <f t="shared" si="0"/>
        <v>0</v>
      </c>
      <c r="H21" s="93"/>
    </row>
    <row r="22" spans="1:8" x14ac:dyDescent="0.2">
      <c r="A22" s="54" t="s">
        <v>37</v>
      </c>
      <c r="B22" s="42" t="s">
        <v>117</v>
      </c>
      <c r="C22" s="57"/>
      <c r="D22" s="57"/>
      <c r="E22" s="57"/>
      <c r="F22" s="57"/>
      <c r="G22" s="61">
        <f t="shared" si="0"/>
        <v>0</v>
      </c>
      <c r="H22" s="93"/>
    </row>
    <row r="23" spans="1:8" x14ac:dyDescent="0.2">
      <c r="A23" s="54" t="s">
        <v>36</v>
      </c>
      <c r="B23" s="42" t="s">
        <v>116</v>
      </c>
      <c r="C23" s="57"/>
      <c r="D23" s="57"/>
      <c r="E23" s="57"/>
      <c r="F23" s="57"/>
      <c r="G23" s="61">
        <f t="shared" si="0"/>
        <v>0</v>
      </c>
      <c r="H23" s="93"/>
    </row>
    <row r="24" spans="1:8" x14ac:dyDescent="0.2">
      <c r="A24" s="54" t="s">
        <v>100</v>
      </c>
      <c r="B24" s="42" t="s">
        <v>116</v>
      </c>
      <c r="C24" s="57"/>
      <c r="D24" s="57"/>
      <c r="E24" s="57"/>
      <c r="F24" s="57"/>
      <c r="G24" s="61">
        <f t="shared" si="0"/>
        <v>0</v>
      </c>
      <c r="H24" s="93"/>
    </row>
    <row r="25" spans="1:8" x14ac:dyDescent="0.2">
      <c r="A25" s="6" t="s">
        <v>87</v>
      </c>
      <c r="B25" s="42" t="s">
        <v>116</v>
      </c>
      <c r="C25" s="57"/>
      <c r="D25" s="57"/>
      <c r="E25" s="57"/>
      <c r="F25" s="57"/>
      <c r="G25" s="61">
        <f t="shared" si="0"/>
        <v>0</v>
      </c>
      <c r="H25" s="93"/>
    </row>
    <row r="26" spans="1:8" x14ac:dyDescent="0.2">
      <c r="A26" s="6" t="s">
        <v>110</v>
      </c>
      <c r="B26" s="42"/>
      <c r="C26" s="57"/>
      <c r="D26" s="57"/>
      <c r="E26" s="57"/>
      <c r="F26" s="57"/>
      <c r="G26" s="61">
        <f t="shared" si="0"/>
        <v>0</v>
      </c>
      <c r="H26" s="93"/>
    </row>
    <row r="27" spans="1:8" s="14" customFormat="1" x14ac:dyDescent="0.2">
      <c r="A27" s="54"/>
      <c r="B27" s="42"/>
      <c r="C27" s="57"/>
      <c r="D27" s="57"/>
      <c r="E27" s="57"/>
      <c r="F27" s="57"/>
      <c r="G27" s="61"/>
      <c r="H27" s="109"/>
    </row>
    <row r="28" spans="1:8" x14ac:dyDescent="0.2">
      <c r="A28" s="7" t="s">
        <v>7</v>
      </c>
      <c r="B28" s="42"/>
      <c r="C28" s="57"/>
      <c r="D28" s="57"/>
      <c r="E28" s="57"/>
      <c r="F28" s="57"/>
      <c r="G28" s="61"/>
      <c r="H28" s="93"/>
    </row>
    <row r="29" spans="1:8" x14ac:dyDescent="0.2">
      <c r="A29" s="54" t="s">
        <v>59</v>
      </c>
      <c r="B29" s="42" t="s">
        <v>135</v>
      </c>
      <c r="C29" s="57"/>
      <c r="D29" s="57"/>
      <c r="E29" s="57">
        <v>617</v>
      </c>
      <c r="F29" s="57"/>
      <c r="G29" s="61">
        <f t="shared" si="0"/>
        <v>617</v>
      </c>
      <c r="H29" s="93"/>
    </row>
    <row r="30" spans="1:8" x14ac:dyDescent="0.2">
      <c r="A30" s="54" t="s">
        <v>39</v>
      </c>
      <c r="B30" s="42" t="s">
        <v>116</v>
      </c>
      <c r="C30" s="57"/>
      <c r="D30" s="57"/>
      <c r="E30" s="57"/>
      <c r="F30" s="57"/>
      <c r="G30" s="61">
        <f t="shared" si="0"/>
        <v>0</v>
      </c>
      <c r="H30" s="93"/>
    </row>
    <row r="31" spans="1:8" x14ac:dyDescent="0.2">
      <c r="A31" s="54" t="s">
        <v>108</v>
      </c>
      <c r="B31" s="42" t="s">
        <v>137</v>
      </c>
      <c r="C31" s="57"/>
      <c r="D31" s="57"/>
      <c r="E31" s="57">
        <v>40.93</v>
      </c>
      <c r="F31" s="57"/>
      <c r="G31" s="61">
        <f t="shared" si="0"/>
        <v>40.93</v>
      </c>
      <c r="H31" s="93"/>
    </row>
    <row r="32" spans="1:8" x14ac:dyDescent="0.2">
      <c r="A32" s="54" t="s">
        <v>40</v>
      </c>
      <c r="B32" s="42" t="s">
        <v>117</v>
      </c>
      <c r="C32" s="57"/>
      <c r="D32" s="57"/>
      <c r="E32" s="57"/>
      <c r="F32" s="57"/>
      <c r="G32" s="61">
        <f t="shared" si="0"/>
        <v>0</v>
      </c>
      <c r="H32" s="93"/>
    </row>
    <row r="33" spans="1:8" x14ac:dyDescent="0.2">
      <c r="A33" s="54" t="s">
        <v>82</v>
      </c>
      <c r="B33" s="42" t="s">
        <v>174</v>
      </c>
      <c r="C33" s="57"/>
      <c r="D33" s="57"/>
      <c r="E33" s="57">
        <v>105</v>
      </c>
      <c r="F33" s="57"/>
      <c r="G33" s="61">
        <f t="shared" si="0"/>
        <v>105</v>
      </c>
      <c r="H33" s="93"/>
    </row>
    <row r="34" spans="1:8" x14ac:dyDescent="0.2">
      <c r="A34" s="54" t="s">
        <v>81</v>
      </c>
      <c r="B34" s="42" t="s">
        <v>116</v>
      </c>
      <c r="C34" s="57"/>
      <c r="D34" s="57"/>
      <c r="E34" s="57"/>
      <c r="F34" s="57"/>
      <c r="G34" s="61">
        <f t="shared" si="0"/>
        <v>0</v>
      </c>
      <c r="H34" s="93"/>
    </row>
    <row r="35" spans="1:8" x14ac:dyDescent="0.2">
      <c r="A35" s="54" t="s">
        <v>80</v>
      </c>
      <c r="B35" s="42" t="s">
        <v>116</v>
      </c>
      <c r="C35" s="57"/>
      <c r="D35" s="57"/>
      <c r="E35" s="57"/>
      <c r="F35" s="57"/>
      <c r="G35" s="61">
        <f t="shared" si="0"/>
        <v>0</v>
      </c>
      <c r="H35" s="93"/>
    </row>
    <row r="36" spans="1:8" x14ac:dyDescent="0.2">
      <c r="A36" s="6" t="s">
        <v>68</v>
      </c>
      <c r="B36" s="42" t="s">
        <v>116</v>
      </c>
      <c r="C36" s="57"/>
      <c r="D36" s="57"/>
      <c r="E36" s="57"/>
      <c r="F36" s="57"/>
      <c r="G36" s="61">
        <f t="shared" si="0"/>
        <v>0</v>
      </c>
      <c r="H36" s="93"/>
    </row>
    <row r="37" spans="1:8" x14ac:dyDescent="0.2">
      <c r="A37" s="6" t="s">
        <v>87</v>
      </c>
      <c r="B37" s="42" t="s">
        <v>117</v>
      </c>
      <c r="C37" s="57"/>
      <c r="D37" s="57"/>
      <c r="E37" s="57"/>
      <c r="F37" s="57"/>
      <c r="G37" s="61">
        <f t="shared" si="0"/>
        <v>0</v>
      </c>
      <c r="H37" s="93"/>
    </row>
    <row r="38" spans="1:8" x14ac:dyDescent="0.2">
      <c r="A38" s="6" t="s">
        <v>110</v>
      </c>
      <c r="B38" s="42" t="s">
        <v>151</v>
      </c>
      <c r="C38" s="57"/>
      <c r="D38" s="57"/>
      <c r="E38" s="57">
        <v>46.18</v>
      </c>
      <c r="F38" s="57"/>
      <c r="G38" s="61">
        <f t="shared" si="0"/>
        <v>46.18</v>
      </c>
      <c r="H38" s="93"/>
    </row>
    <row r="39" spans="1:8" s="14" customFormat="1" x14ac:dyDescent="0.2">
      <c r="A39" s="54"/>
      <c r="B39" s="42"/>
      <c r="C39" s="57"/>
      <c r="D39" s="57"/>
      <c r="E39" s="57"/>
      <c r="F39" s="57"/>
      <c r="G39" s="61"/>
      <c r="H39" s="109"/>
    </row>
    <row r="40" spans="1:8" x14ac:dyDescent="0.2">
      <c r="A40" s="7" t="s">
        <v>38</v>
      </c>
      <c r="B40" s="42"/>
      <c r="C40" s="57"/>
      <c r="D40" s="57"/>
      <c r="E40" s="57"/>
      <c r="F40" s="57"/>
      <c r="G40" s="61"/>
      <c r="H40" s="93"/>
    </row>
    <row r="41" spans="1:8" x14ac:dyDescent="0.2">
      <c r="A41" s="54" t="s">
        <v>79</v>
      </c>
      <c r="B41" s="67" t="s">
        <v>117</v>
      </c>
      <c r="C41" s="57"/>
      <c r="D41" s="57"/>
      <c r="E41" s="57"/>
      <c r="F41" s="57"/>
      <c r="G41" s="61">
        <f>F41-C41</f>
        <v>0</v>
      </c>
      <c r="H41" s="93"/>
    </row>
    <row r="42" spans="1:8" s="14" customFormat="1" x14ac:dyDescent="0.2">
      <c r="A42" s="54" t="s">
        <v>78</v>
      </c>
      <c r="B42" s="42" t="s">
        <v>126</v>
      </c>
      <c r="C42" s="57">
        <f>268.49</f>
        <v>268.49</v>
      </c>
      <c r="D42" s="57"/>
      <c r="E42" s="57">
        <v>395.89</v>
      </c>
      <c r="F42" s="57">
        <f>E42*1.5</f>
        <v>593.83500000000004</v>
      </c>
      <c r="G42" s="61">
        <f>F42-C42</f>
        <v>325.34500000000003</v>
      </c>
      <c r="H42" s="109"/>
    </row>
    <row r="43" spans="1:8" s="14" customFormat="1" x14ac:dyDescent="0.2">
      <c r="A43" s="54" t="s">
        <v>77</v>
      </c>
      <c r="B43" s="42" t="s">
        <v>116</v>
      </c>
      <c r="C43" s="57"/>
      <c r="D43" s="57"/>
      <c r="E43" s="57"/>
      <c r="F43" s="57"/>
      <c r="G43" s="61">
        <f t="shared" si="0"/>
        <v>0</v>
      </c>
      <c r="H43" s="109"/>
    </row>
    <row r="44" spans="1:8" x14ac:dyDescent="0.2">
      <c r="A44" s="54" t="s">
        <v>76</v>
      </c>
      <c r="B44" s="42" t="s">
        <v>117</v>
      </c>
      <c r="C44" s="57"/>
      <c r="D44" s="57"/>
      <c r="E44" s="57"/>
      <c r="F44" s="57"/>
      <c r="G44" s="61">
        <f t="shared" si="0"/>
        <v>0</v>
      </c>
      <c r="H44" s="93"/>
    </row>
    <row r="45" spans="1:8" x14ac:dyDescent="0.2">
      <c r="A45" s="54" t="s">
        <v>75</v>
      </c>
      <c r="B45" s="42" t="s">
        <v>117</v>
      </c>
      <c r="C45" s="57"/>
      <c r="D45" s="57"/>
      <c r="E45" s="57"/>
      <c r="F45" s="57"/>
      <c r="G45" s="61">
        <f t="shared" si="0"/>
        <v>0</v>
      </c>
      <c r="H45" s="93"/>
    </row>
    <row r="46" spans="1:8" x14ac:dyDescent="0.2">
      <c r="A46" s="54" t="s">
        <v>74</v>
      </c>
      <c r="B46" s="67" t="s">
        <v>117</v>
      </c>
      <c r="C46" s="57"/>
      <c r="D46" s="57"/>
      <c r="E46" s="57"/>
      <c r="F46" s="57"/>
      <c r="G46" s="61">
        <f>F46-C46</f>
        <v>0</v>
      </c>
      <c r="H46" s="93"/>
    </row>
    <row r="47" spans="1:8" x14ac:dyDescent="0.2">
      <c r="A47" s="54" t="s">
        <v>73</v>
      </c>
      <c r="B47" s="67" t="s">
        <v>117</v>
      </c>
      <c r="C47" s="57"/>
      <c r="D47" s="57"/>
      <c r="E47" s="57"/>
      <c r="F47" s="57"/>
      <c r="G47" s="61">
        <f>F47-C47</f>
        <v>0</v>
      </c>
      <c r="H47" s="93"/>
    </row>
    <row r="48" spans="1:8" s="14" customFormat="1" x14ac:dyDescent="0.2">
      <c r="A48" s="54" t="s">
        <v>87</v>
      </c>
      <c r="B48" s="42" t="s">
        <v>118</v>
      </c>
      <c r="C48" s="57"/>
      <c r="D48" s="57"/>
      <c r="E48" s="57">
        <v>18.75</v>
      </c>
      <c r="F48" s="57"/>
      <c r="G48" s="61">
        <f t="shared" si="0"/>
        <v>18.75</v>
      </c>
      <c r="H48" s="109"/>
    </row>
    <row r="49" spans="1:8" x14ac:dyDescent="0.2">
      <c r="A49" s="54" t="s">
        <v>110</v>
      </c>
      <c r="B49" s="42"/>
      <c r="C49" s="57"/>
      <c r="D49" s="57"/>
      <c r="E49" s="57" t="s">
        <v>176</v>
      </c>
      <c r="F49" s="57"/>
      <c r="G49" s="61">
        <f t="shared" si="0"/>
        <v>0</v>
      </c>
      <c r="H49" s="93"/>
    </row>
    <row r="50" spans="1:8" x14ac:dyDescent="0.2">
      <c r="A50" s="6"/>
      <c r="B50" s="42"/>
      <c r="C50" s="57"/>
      <c r="D50" s="57"/>
      <c r="E50" s="57"/>
      <c r="F50" s="57"/>
      <c r="G50" s="61"/>
      <c r="H50" s="93"/>
    </row>
    <row r="51" spans="1:8" x14ac:dyDescent="0.2">
      <c r="A51" s="7" t="s">
        <v>0</v>
      </c>
      <c r="B51" s="42"/>
      <c r="C51" s="57"/>
      <c r="D51" s="57"/>
      <c r="E51" s="57"/>
      <c r="F51" s="57"/>
      <c r="G51" s="61"/>
      <c r="H51" s="93"/>
    </row>
    <row r="52" spans="1:8" x14ac:dyDescent="0.2">
      <c r="A52" s="6" t="s">
        <v>3</v>
      </c>
      <c r="B52" s="42" t="s">
        <v>119</v>
      </c>
      <c r="C52" s="57"/>
      <c r="D52" s="57"/>
      <c r="E52" s="57"/>
      <c r="F52" s="57"/>
      <c r="G52" s="61">
        <f t="shared" si="0"/>
        <v>0</v>
      </c>
      <c r="H52" s="93"/>
    </row>
    <row r="53" spans="1:8" x14ac:dyDescent="0.2">
      <c r="A53" s="6" t="s">
        <v>41</v>
      </c>
      <c r="B53" s="42" t="s">
        <v>119</v>
      </c>
      <c r="C53" s="57"/>
      <c r="D53" s="57"/>
      <c r="E53" s="57"/>
      <c r="F53" s="57"/>
      <c r="G53" s="61">
        <f t="shared" si="0"/>
        <v>0</v>
      </c>
      <c r="H53" s="93"/>
    </row>
    <row r="54" spans="1:8" x14ac:dyDescent="0.2">
      <c r="A54" s="6" t="s">
        <v>15</v>
      </c>
      <c r="B54" s="67" t="s">
        <v>202</v>
      </c>
      <c r="C54" s="57"/>
      <c r="D54" s="57"/>
      <c r="E54" s="57">
        <f>78.06*2</f>
        <v>156.12</v>
      </c>
      <c r="F54" s="57"/>
      <c r="G54" s="61">
        <f t="shared" si="0"/>
        <v>156.12</v>
      </c>
      <c r="H54" s="93"/>
    </row>
    <row r="55" spans="1:8" x14ac:dyDescent="0.2">
      <c r="A55" s="6" t="s">
        <v>16</v>
      </c>
      <c r="B55" s="42" t="s">
        <v>116</v>
      </c>
      <c r="C55" s="57"/>
      <c r="D55" s="57"/>
      <c r="E55" s="57"/>
      <c r="F55" s="57"/>
      <c r="G55" s="61">
        <f t="shared" si="0"/>
        <v>0</v>
      </c>
      <c r="H55" s="93"/>
    </row>
    <row r="56" spans="1:8" x14ac:dyDescent="0.2">
      <c r="A56" s="6" t="s">
        <v>17</v>
      </c>
      <c r="B56" s="42" t="s">
        <v>116</v>
      </c>
      <c r="C56" s="57"/>
      <c r="D56" s="57"/>
      <c r="E56" s="57"/>
      <c r="F56" s="57"/>
      <c r="G56" s="61">
        <f t="shared" si="0"/>
        <v>0</v>
      </c>
      <c r="H56" s="93"/>
    </row>
    <row r="57" spans="1:8" x14ac:dyDescent="0.2">
      <c r="A57" s="6" t="s">
        <v>18</v>
      </c>
      <c r="B57" s="42" t="s">
        <v>116</v>
      </c>
      <c r="C57" s="57"/>
      <c r="D57" s="57"/>
      <c r="E57" s="57"/>
      <c r="F57" s="57"/>
      <c r="G57" s="61">
        <f t="shared" si="0"/>
        <v>0</v>
      </c>
      <c r="H57" s="93"/>
    </row>
    <row r="58" spans="1:8" x14ac:dyDescent="0.2">
      <c r="A58" s="6" t="s">
        <v>9</v>
      </c>
      <c r="B58" s="42" t="s">
        <v>116</v>
      </c>
      <c r="C58" s="57"/>
      <c r="D58" s="57"/>
      <c r="E58" s="57"/>
      <c r="F58" s="57"/>
      <c r="G58" s="61">
        <f t="shared" si="0"/>
        <v>0</v>
      </c>
      <c r="H58" s="93"/>
    </row>
    <row r="59" spans="1:8" x14ac:dyDescent="0.2">
      <c r="A59" s="6" t="s">
        <v>42</v>
      </c>
      <c r="B59" s="67" t="s">
        <v>117</v>
      </c>
      <c r="C59" s="57"/>
      <c r="D59" s="57"/>
      <c r="E59" s="57"/>
      <c r="F59" s="57"/>
      <c r="G59" s="61">
        <f t="shared" si="0"/>
        <v>0</v>
      </c>
      <c r="H59" s="93"/>
    </row>
    <row r="60" spans="1:8" x14ac:dyDescent="0.2">
      <c r="A60" s="6" t="s">
        <v>87</v>
      </c>
      <c r="B60" s="42" t="s">
        <v>116</v>
      </c>
      <c r="C60" s="57"/>
      <c r="D60" s="57"/>
      <c r="E60" s="57"/>
      <c r="F60" s="57"/>
      <c r="G60" s="61">
        <f t="shared" si="0"/>
        <v>0</v>
      </c>
      <c r="H60" s="93"/>
    </row>
    <row r="61" spans="1:8" x14ac:dyDescent="0.2">
      <c r="A61" s="6" t="s">
        <v>110</v>
      </c>
      <c r="B61" s="42" t="s">
        <v>116</v>
      </c>
      <c r="C61" s="57"/>
      <c r="D61" s="57"/>
      <c r="E61" s="57"/>
      <c r="F61" s="57"/>
      <c r="G61" s="61">
        <f t="shared" si="0"/>
        <v>0</v>
      </c>
      <c r="H61" s="93"/>
    </row>
    <row r="62" spans="1:8" x14ac:dyDescent="0.2">
      <c r="A62" s="6"/>
      <c r="B62" s="42"/>
      <c r="C62" s="57"/>
      <c r="D62" s="57"/>
      <c r="E62" s="57"/>
      <c r="F62" s="57"/>
      <c r="G62" s="61"/>
      <c r="H62" s="93"/>
    </row>
    <row r="63" spans="1:8" x14ac:dyDescent="0.2">
      <c r="A63" s="7" t="s">
        <v>1</v>
      </c>
      <c r="B63" s="42"/>
      <c r="C63" s="57"/>
      <c r="D63" s="57"/>
      <c r="E63" s="57"/>
      <c r="F63" s="57"/>
      <c r="G63" s="61"/>
      <c r="H63" s="93"/>
    </row>
    <row r="64" spans="1:8" x14ac:dyDescent="0.2">
      <c r="A64" s="54" t="s">
        <v>19</v>
      </c>
      <c r="B64" s="42" t="s">
        <v>117</v>
      </c>
      <c r="C64" s="57"/>
      <c r="D64" s="57"/>
      <c r="E64" s="57"/>
      <c r="F64" s="57"/>
      <c r="G64" s="61">
        <f t="shared" si="0"/>
        <v>0</v>
      </c>
      <c r="H64" s="93"/>
    </row>
    <row r="65" spans="1:8" x14ac:dyDescent="0.2">
      <c r="A65" s="54" t="s">
        <v>20</v>
      </c>
      <c r="B65" s="42" t="s">
        <v>195</v>
      </c>
      <c r="C65" s="57">
        <v>162</v>
      </c>
      <c r="D65" s="57"/>
      <c r="E65" s="57">
        <f>495</f>
        <v>495</v>
      </c>
      <c r="F65" s="57">
        <f>E65*1.5</f>
        <v>742.5</v>
      </c>
      <c r="G65" s="61">
        <f>MAX(C65:F65)-C65</f>
        <v>580.5</v>
      </c>
      <c r="H65" s="93"/>
    </row>
    <row r="66" spans="1:8" x14ac:dyDescent="0.2">
      <c r="A66" s="54" t="s">
        <v>21</v>
      </c>
      <c r="B66" s="42" t="s">
        <v>117</v>
      </c>
      <c r="C66" s="57"/>
      <c r="D66" s="57"/>
      <c r="E66" s="57"/>
      <c r="F66" s="57"/>
      <c r="G66" s="61">
        <f t="shared" si="0"/>
        <v>0</v>
      </c>
      <c r="H66" s="93"/>
    </row>
    <row r="67" spans="1:8" x14ac:dyDescent="0.2">
      <c r="A67" s="54" t="s">
        <v>22</v>
      </c>
      <c r="B67" s="42" t="s">
        <v>117</v>
      </c>
      <c r="C67" s="57"/>
      <c r="D67" s="57"/>
      <c r="E67" s="57"/>
      <c r="F67" s="57"/>
      <c r="G67" s="61">
        <f t="shared" si="0"/>
        <v>0</v>
      </c>
      <c r="H67" s="93"/>
    </row>
    <row r="68" spans="1:8" x14ac:dyDescent="0.2">
      <c r="A68" s="54" t="s">
        <v>83</v>
      </c>
      <c r="B68" s="42" t="s">
        <v>117</v>
      </c>
      <c r="C68" s="57"/>
      <c r="D68" s="57"/>
      <c r="E68" s="57"/>
      <c r="F68" s="57"/>
      <c r="G68" s="61">
        <f t="shared" si="0"/>
        <v>0</v>
      </c>
      <c r="H68" s="93"/>
    </row>
    <row r="69" spans="1:8" s="14" customFormat="1" x14ac:dyDescent="0.2">
      <c r="A69" s="54" t="s">
        <v>87</v>
      </c>
      <c r="B69" s="42" t="s">
        <v>116</v>
      </c>
      <c r="C69" s="57"/>
      <c r="D69" s="57"/>
      <c r="E69" s="57"/>
      <c r="F69" s="57"/>
      <c r="G69" s="61">
        <f t="shared" si="0"/>
        <v>0</v>
      </c>
      <c r="H69" s="109"/>
    </row>
    <row r="70" spans="1:8" s="14" customFormat="1" x14ac:dyDescent="0.2">
      <c r="A70" s="54" t="s">
        <v>110</v>
      </c>
      <c r="B70" s="42" t="s">
        <v>116</v>
      </c>
      <c r="C70" s="57"/>
      <c r="D70" s="57"/>
      <c r="E70" s="57"/>
      <c r="F70" s="57"/>
      <c r="G70" s="61">
        <f t="shared" si="0"/>
        <v>0</v>
      </c>
      <c r="H70" s="109"/>
    </row>
    <row r="71" spans="1:8" s="14" customFormat="1" x14ac:dyDescent="0.2">
      <c r="A71" s="6"/>
      <c r="B71" s="42"/>
      <c r="C71" s="57"/>
      <c r="D71" s="57"/>
      <c r="E71" s="57"/>
      <c r="F71" s="57"/>
      <c r="G71" s="61"/>
      <c r="H71" s="109"/>
    </row>
    <row r="72" spans="1:8" x14ac:dyDescent="0.2">
      <c r="A72" s="7" t="s">
        <v>2</v>
      </c>
      <c r="B72" s="42"/>
      <c r="C72" s="57"/>
      <c r="D72" s="57"/>
      <c r="E72" s="57"/>
      <c r="F72" s="57"/>
      <c r="G72" s="61"/>
      <c r="H72" s="93"/>
    </row>
    <row r="73" spans="1:8" x14ac:dyDescent="0.2">
      <c r="A73" s="6" t="s">
        <v>23</v>
      </c>
      <c r="B73" s="42" t="s">
        <v>117</v>
      </c>
      <c r="C73" s="57"/>
      <c r="D73" s="57"/>
      <c r="E73" s="57"/>
      <c r="F73" s="57"/>
      <c r="G73" s="61">
        <f t="shared" ref="G73:G136" si="1">MAX(C73:F73)</f>
        <v>0</v>
      </c>
      <c r="H73" s="93"/>
    </row>
    <row r="74" spans="1:8" x14ac:dyDescent="0.2">
      <c r="A74" s="54" t="s">
        <v>20</v>
      </c>
      <c r="B74" s="42" t="s">
        <v>194</v>
      </c>
      <c r="C74" s="57">
        <v>90</v>
      </c>
      <c r="D74" s="57"/>
      <c r="E74" s="57">
        <v>399</v>
      </c>
      <c r="F74" s="57">
        <f>E74*1.5</f>
        <v>598.5</v>
      </c>
      <c r="G74" s="61">
        <f>MAX(C74:F74)-C74</f>
        <v>508.5</v>
      </c>
      <c r="H74" s="93"/>
    </row>
    <row r="75" spans="1:8" x14ac:dyDescent="0.2">
      <c r="A75" s="6" t="s">
        <v>21</v>
      </c>
      <c r="B75" s="42" t="s">
        <v>117</v>
      </c>
      <c r="C75" s="57"/>
      <c r="D75" s="57"/>
      <c r="E75" s="57"/>
      <c r="F75" s="57"/>
      <c r="G75" s="61">
        <f t="shared" si="1"/>
        <v>0</v>
      </c>
      <c r="H75" s="93"/>
    </row>
    <row r="76" spans="1:8" x14ac:dyDescent="0.2">
      <c r="A76" s="6" t="s">
        <v>24</v>
      </c>
      <c r="B76" s="42" t="s">
        <v>117</v>
      </c>
      <c r="C76" s="57"/>
      <c r="D76" s="57"/>
      <c r="E76" s="57"/>
      <c r="F76" s="57"/>
      <c r="G76" s="61">
        <f t="shared" si="1"/>
        <v>0</v>
      </c>
      <c r="H76" s="93"/>
    </row>
    <row r="77" spans="1:8" x14ac:dyDescent="0.2">
      <c r="A77" s="6" t="s">
        <v>25</v>
      </c>
      <c r="B77" s="42" t="s">
        <v>117</v>
      </c>
      <c r="C77" s="57"/>
      <c r="D77" s="57"/>
      <c r="E77" s="57"/>
      <c r="F77" s="57"/>
      <c r="G77" s="61">
        <f t="shared" si="1"/>
        <v>0</v>
      </c>
      <c r="H77" s="93"/>
    </row>
    <row r="78" spans="1:8" x14ac:dyDescent="0.2">
      <c r="A78" s="6" t="s">
        <v>87</v>
      </c>
      <c r="B78" s="42" t="s">
        <v>116</v>
      </c>
      <c r="C78" s="57"/>
      <c r="D78" s="57"/>
      <c r="E78" s="57"/>
      <c r="F78" s="57"/>
      <c r="G78" s="61">
        <f t="shared" si="1"/>
        <v>0</v>
      </c>
      <c r="H78" s="93"/>
    </row>
    <row r="79" spans="1:8" x14ac:dyDescent="0.2">
      <c r="A79" s="6" t="s">
        <v>110</v>
      </c>
      <c r="B79" s="42" t="s">
        <v>116</v>
      </c>
      <c r="C79" s="57"/>
      <c r="D79" s="57"/>
      <c r="E79" s="57"/>
      <c r="F79" s="57"/>
      <c r="G79" s="61">
        <f t="shared" si="1"/>
        <v>0</v>
      </c>
      <c r="H79" s="93"/>
    </row>
    <row r="80" spans="1:8" x14ac:dyDescent="0.2">
      <c r="A80" s="6"/>
      <c r="B80" s="42"/>
      <c r="C80" s="57"/>
      <c r="D80" s="57"/>
      <c r="E80" s="57"/>
      <c r="F80" s="57"/>
      <c r="G80" s="61"/>
      <c r="H80" s="93"/>
    </row>
    <row r="81" spans="1:8" x14ac:dyDescent="0.2">
      <c r="A81" s="7" t="s">
        <v>4</v>
      </c>
      <c r="B81" s="42"/>
      <c r="C81" s="57"/>
      <c r="D81" s="57"/>
      <c r="E81" s="57"/>
      <c r="F81" s="57"/>
      <c r="G81" s="61"/>
      <c r="H81" s="93"/>
    </row>
    <row r="82" spans="1:8" x14ac:dyDescent="0.2">
      <c r="A82" s="6" t="s">
        <v>5</v>
      </c>
      <c r="B82" s="42" t="s">
        <v>183</v>
      </c>
      <c r="C82" s="57">
        <f>482.99</f>
        <v>482.99</v>
      </c>
      <c r="D82" s="57"/>
      <c r="E82" s="57">
        <v>445</v>
      </c>
      <c r="F82" s="57">
        <f>E82*1.5</f>
        <v>667.5</v>
      </c>
      <c r="G82" s="61">
        <f>F82-C82</f>
        <v>184.51</v>
      </c>
      <c r="H82" s="93"/>
    </row>
    <row r="83" spans="1:8" s="14" customFormat="1" x14ac:dyDescent="0.2">
      <c r="A83" s="6" t="s">
        <v>6</v>
      </c>
      <c r="B83" s="42" t="s">
        <v>116</v>
      </c>
      <c r="C83" s="57"/>
      <c r="D83" s="57"/>
      <c r="E83" s="57"/>
      <c r="F83" s="57"/>
      <c r="G83" s="61">
        <f t="shared" si="1"/>
        <v>0</v>
      </c>
      <c r="H83" s="109"/>
    </row>
    <row r="84" spans="1:8" s="13" customFormat="1" x14ac:dyDescent="0.2">
      <c r="A84" s="6" t="s">
        <v>69</v>
      </c>
      <c r="B84" s="42" t="s">
        <v>117</v>
      </c>
      <c r="C84" s="57"/>
      <c r="D84" s="57"/>
      <c r="E84" s="57"/>
      <c r="F84" s="57"/>
      <c r="G84" s="61">
        <f t="shared" si="1"/>
        <v>0</v>
      </c>
      <c r="H84" s="108"/>
    </row>
    <row r="85" spans="1:8" x14ac:dyDescent="0.2">
      <c r="A85" s="6" t="s">
        <v>10</v>
      </c>
      <c r="B85" s="42" t="s">
        <v>117</v>
      </c>
      <c r="C85" s="57"/>
      <c r="D85" s="57"/>
      <c r="E85" s="57"/>
      <c r="F85" s="57"/>
      <c r="G85" s="61">
        <f t="shared" si="1"/>
        <v>0</v>
      </c>
      <c r="H85" s="93"/>
    </row>
    <row r="86" spans="1:8" x14ac:dyDescent="0.2">
      <c r="A86" s="6" t="s">
        <v>11</v>
      </c>
      <c r="B86" s="42" t="s">
        <v>196</v>
      </c>
      <c r="C86" s="57">
        <v>993.95</v>
      </c>
      <c r="D86" s="57"/>
      <c r="E86" s="57">
        <v>895</v>
      </c>
      <c r="F86" s="57">
        <f>C86*1.5</f>
        <v>1490.9250000000002</v>
      </c>
      <c r="G86" s="61">
        <f>MAX(C86:F86)-C86</f>
        <v>496.97500000000014</v>
      </c>
      <c r="H86" s="93"/>
    </row>
    <row r="87" spans="1:8" x14ac:dyDescent="0.2">
      <c r="A87" s="6" t="s">
        <v>12</v>
      </c>
      <c r="B87" s="67" t="s">
        <v>117</v>
      </c>
      <c r="C87" s="57"/>
      <c r="D87" s="57"/>
      <c r="E87" s="57"/>
      <c r="F87" s="57"/>
      <c r="G87" s="61">
        <f t="shared" si="1"/>
        <v>0</v>
      </c>
      <c r="H87" s="93"/>
    </row>
    <row r="88" spans="1:8" x14ac:dyDescent="0.2">
      <c r="A88" s="6" t="s">
        <v>13</v>
      </c>
      <c r="B88" s="67" t="s">
        <v>117</v>
      </c>
      <c r="C88" s="57"/>
      <c r="D88" s="57"/>
      <c r="E88" s="57"/>
      <c r="F88" s="57"/>
      <c r="G88" s="61">
        <f t="shared" si="1"/>
        <v>0</v>
      </c>
      <c r="H88" s="93"/>
    </row>
    <row r="89" spans="1:8" x14ac:dyDescent="0.2">
      <c r="A89" s="6" t="s">
        <v>14</v>
      </c>
      <c r="B89" s="42" t="s">
        <v>117</v>
      </c>
      <c r="C89" s="57"/>
      <c r="D89" s="57"/>
      <c r="E89" s="57"/>
      <c r="F89" s="57"/>
      <c r="G89" s="61">
        <f t="shared" si="1"/>
        <v>0</v>
      </c>
      <c r="H89" s="93"/>
    </row>
    <row r="90" spans="1:8" x14ac:dyDescent="0.2">
      <c r="A90" s="6" t="s">
        <v>85</v>
      </c>
      <c r="B90" s="42" t="s">
        <v>117</v>
      </c>
      <c r="C90" s="57"/>
      <c r="D90" s="57"/>
      <c r="E90" s="57"/>
      <c r="F90" s="57"/>
      <c r="G90" s="61">
        <f t="shared" si="1"/>
        <v>0</v>
      </c>
      <c r="H90" s="93"/>
    </row>
    <row r="91" spans="1:8" x14ac:dyDescent="0.2">
      <c r="A91" s="8" t="s">
        <v>84</v>
      </c>
      <c r="B91" s="42" t="s">
        <v>116</v>
      </c>
      <c r="C91" s="57"/>
      <c r="D91" s="57"/>
      <c r="E91" s="57"/>
      <c r="F91" s="57"/>
      <c r="G91" s="61">
        <f t="shared" si="1"/>
        <v>0</v>
      </c>
      <c r="H91" s="93"/>
    </row>
    <row r="92" spans="1:8" x14ac:dyDescent="0.2">
      <c r="A92" s="6" t="s">
        <v>87</v>
      </c>
      <c r="B92" s="42" t="s">
        <v>116</v>
      </c>
      <c r="C92" s="57"/>
      <c r="D92" s="57"/>
      <c r="E92" s="57"/>
      <c r="F92" s="57"/>
      <c r="G92" s="61">
        <f t="shared" si="1"/>
        <v>0</v>
      </c>
      <c r="H92" s="93"/>
    </row>
    <row r="93" spans="1:8" x14ac:dyDescent="0.2">
      <c r="A93" s="6" t="s">
        <v>110</v>
      </c>
      <c r="B93" s="42" t="s">
        <v>116</v>
      </c>
      <c r="C93" s="57"/>
      <c r="D93" s="57"/>
      <c r="E93" s="57"/>
      <c r="F93" s="57"/>
      <c r="G93" s="61">
        <f t="shared" si="1"/>
        <v>0</v>
      </c>
      <c r="H93" s="93"/>
    </row>
    <row r="94" spans="1:8" x14ac:dyDescent="0.2">
      <c r="A94" s="6"/>
      <c r="B94" s="42"/>
      <c r="C94" s="57"/>
      <c r="D94" s="57"/>
      <c r="E94" s="57"/>
      <c r="F94" s="57"/>
      <c r="G94" s="61"/>
      <c r="H94" s="93"/>
    </row>
    <row r="95" spans="1:8" x14ac:dyDescent="0.2">
      <c r="A95" s="7" t="s">
        <v>8</v>
      </c>
      <c r="B95" s="42"/>
      <c r="C95" s="57"/>
      <c r="D95" s="57"/>
      <c r="E95" s="57"/>
      <c r="F95" s="57"/>
      <c r="G95" s="61"/>
      <c r="H95" s="93"/>
    </row>
    <row r="96" spans="1:8" x14ac:dyDescent="0.2">
      <c r="A96" s="6" t="s">
        <v>27</v>
      </c>
      <c r="B96" s="42" t="s">
        <v>117</v>
      </c>
      <c r="C96" s="57"/>
      <c r="D96" s="57"/>
      <c r="E96" s="57"/>
      <c r="F96" s="57"/>
      <c r="G96" s="61">
        <f t="shared" si="1"/>
        <v>0</v>
      </c>
      <c r="H96" s="93"/>
    </row>
    <row r="97" spans="1:8" x14ac:dyDescent="0.2">
      <c r="A97" s="6" t="s">
        <v>86</v>
      </c>
      <c r="B97" s="42" t="s">
        <v>117</v>
      </c>
      <c r="C97" s="57"/>
      <c r="D97" s="57"/>
      <c r="E97" s="57"/>
      <c r="F97" s="57"/>
      <c r="G97" s="61">
        <f t="shared" si="1"/>
        <v>0</v>
      </c>
      <c r="H97" s="93"/>
    </row>
    <row r="98" spans="1:8" x14ac:dyDescent="0.2">
      <c r="A98" s="6" t="s">
        <v>43</v>
      </c>
      <c r="B98" s="42" t="s">
        <v>117</v>
      </c>
      <c r="C98" s="57"/>
      <c r="D98" s="57"/>
      <c r="E98" s="57"/>
      <c r="F98" s="57"/>
      <c r="G98" s="61">
        <f t="shared" si="1"/>
        <v>0</v>
      </c>
      <c r="H98" s="93"/>
    </row>
    <row r="99" spans="1:8" x14ac:dyDescent="0.2">
      <c r="A99" s="6" t="s">
        <v>44</v>
      </c>
      <c r="B99" s="42" t="s">
        <v>117</v>
      </c>
      <c r="C99" s="57"/>
      <c r="D99" s="57"/>
      <c r="E99" s="57"/>
      <c r="F99" s="57"/>
      <c r="G99" s="61">
        <f t="shared" si="1"/>
        <v>0</v>
      </c>
      <c r="H99" s="93"/>
    </row>
    <row r="100" spans="1:8" x14ac:dyDescent="0.2">
      <c r="A100" s="6" t="s">
        <v>45</v>
      </c>
      <c r="B100" s="42" t="s">
        <v>117</v>
      </c>
      <c r="C100" s="57"/>
      <c r="D100" s="57"/>
      <c r="E100" s="57"/>
      <c r="F100" s="57"/>
      <c r="G100" s="61">
        <f t="shared" si="1"/>
        <v>0</v>
      </c>
      <c r="H100" s="93"/>
    </row>
    <row r="101" spans="1:8" x14ac:dyDescent="0.2">
      <c r="A101" s="6" t="s">
        <v>87</v>
      </c>
      <c r="B101" s="42" t="s">
        <v>116</v>
      </c>
      <c r="C101" s="57"/>
      <c r="D101" s="57"/>
      <c r="E101" s="57"/>
      <c r="F101" s="57"/>
      <c r="G101" s="61">
        <f t="shared" si="1"/>
        <v>0</v>
      </c>
      <c r="H101" s="93"/>
    </row>
    <row r="102" spans="1:8" x14ac:dyDescent="0.2">
      <c r="A102" s="6" t="s">
        <v>110</v>
      </c>
      <c r="B102" s="42" t="s">
        <v>116</v>
      </c>
      <c r="C102" s="57"/>
      <c r="D102" s="57"/>
      <c r="E102" s="57"/>
      <c r="F102" s="57"/>
      <c r="G102" s="61">
        <f t="shared" si="1"/>
        <v>0</v>
      </c>
      <c r="H102" s="93"/>
    </row>
    <row r="103" spans="1:8" x14ac:dyDescent="0.2">
      <c r="A103" s="6"/>
      <c r="B103" s="42"/>
      <c r="C103" s="57"/>
      <c r="D103" s="57"/>
      <c r="E103" s="57"/>
      <c r="F103" s="57"/>
      <c r="G103" s="61"/>
      <c r="H103" s="93"/>
    </row>
    <row r="104" spans="1:8" x14ac:dyDescent="0.2">
      <c r="A104" s="7" t="s">
        <v>26</v>
      </c>
      <c r="B104" s="42"/>
      <c r="C104" s="57"/>
      <c r="D104" s="57"/>
      <c r="E104" s="57"/>
      <c r="F104" s="57"/>
      <c r="G104" s="61"/>
      <c r="H104" s="93"/>
    </row>
    <row r="105" spans="1:8" x14ac:dyDescent="0.2">
      <c r="A105" s="6" t="s">
        <v>33</v>
      </c>
      <c r="B105" s="42" t="s">
        <v>116</v>
      </c>
      <c r="C105" s="57"/>
      <c r="D105" s="57"/>
      <c r="E105" s="57"/>
      <c r="F105" s="57"/>
      <c r="G105" s="61">
        <f t="shared" si="1"/>
        <v>0</v>
      </c>
      <c r="H105" s="93"/>
    </row>
    <row r="106" spans="1:8" x14ac:dyDescent="0.2">
      <c r="A106" s="6" t="s">
        <v>34</v>
      </c>
      <c r="B106" s="67" t="s">
        <v>117</v>
      </c>
      <c r="C106" s="57"/>
      <c r="D106" s="57"/>
      <c r="E106" s="57"/>
      <c r="F106" s="57"/>
      <c r="G106" s="61">
        <f t="shared" si="1"/>
        <v>0</v>
      </c>
      <c r="H106" s="93"/>
    </row>
    <row r="107" spans="1:8" s="13" customFormat="1" x14ac:dyDescent="0.2">
      <c r="A107" s="6" t="s">
        <v>35</v>
      </c>
      <c r="B107" s="42" t="s">
        <v>171</v>
      </c>
      <c r="C107" s="57"/>
      <c r="D107" s="57"/>
      <c r="E107" s="57">
        <v>82.99</v>
      </c>
      <c r="F107" s="57"/>
      <c r="G107" s="61">
        <f t="shared" si="1"/>
        <v>82.99</v>
      </c>
      <c r="H107" s="108"/>
    </row>
    <row r="108" spans="1:8" x14ac:dyDescent="0.2">
      <c r="A108" s="6" t="s">
        <v>70</v>
      </c>
      <c r="B108" s="42" t="s">
        <v>117</v>
      </c>
      <c r="C108" s="57"/>
      <c r="D108" s="57"/>
      <c r="E108" s="57"/>
      <c r="F108" s="57"/>
      <c r="G108" s="61">
        <f t="shared" si="1"/>
        <v>0</v>
      </c>
      <c r="H108" s="93"/>
    </row>
    <row r="109" spans="1:8" ht="25.5" x14ac:dyDescent="0.2">
      <c r="A109" s="6" t="s">
        <v>110</v>
      </c>
      <c r="B109" s="42" t="s">
        <v>173</v>
      </c>
      <c r="C109" s="57"/>
      <c r="D109" s="57"/>
      <c r="E109" s="57">
        <v>39.99</v>
      </c>
      <c r="F109" s="57"/>
      <c r="G109" s="61">
        <f t="shared" si="1"/>
        <v>39.99</v>
      </c>
      <c r="H109" s="93"/>
    </row>
    <row r="110" spans="1:8" x14ac:dyDescent="0.2">
      <c r="A110" s="6"/>
      <c r="B110" s="42"/>
      <c r="C110" s="57"/>
      <c r="D110" s="57"/>
      <c r="E110" s="57"/>
      <c r="F110" s="57"/>
      <c r="G110" s="61"/>
      <c r="H110" s="93"/>
    </row>
    <row r="111" spans="1:8" x14ac:dyDescent="0.2">
      <c r="A111" s="7" t="s">
        <v>29</v>
      </c>
      <c r="B111" s="42"/>
      <c r="C111" s="57"/>
      <c r="D111" s="57"/>
      <c r="E111" s="57"/>
      <c r="F111" s="57"/>
      <c r="G111" s="61"/>
      <c r="H111" s="93"/>
    </row>
    <row r="112" spans="1:8" x14ac:dyDescent="0.2">
      <c r="A112" s="6" t="s">
        <v>89</v>
      </c>
      <c r="B112" s="42" t="s">
        <v>116</v>
      </c>
      <c r="C112" s="57"/>
      <c r="D112" s="57"/>
      <c r="E112" s="57"/>
      <c r="F112" s="57"/>
      <c r="G112" s="61">
        <f t="shared" si="1"/>
        <v>0</v>
      </c>
      <c r="H112" s="93"/>
    </row>
    <row r="113" spans="1:8" x14ac:dyDescent="0.2">
      <c r="A113" s="6" t="s">
        <v>90</v>
      </c>
      <c r="B113" s="42" t="s">
        <v>116</v>
      </c>
      <c r="C113" s="57"/>
      <c r="D113" s="57"/>
      <c r="E113" s="57"/>
      <c r="F113" s="57"/>
      <c r="G113" s="61">
        <f t="shared" si="1"/>
        <v>0</v>
      </c>
      <c r="H113" s="93"/>
    </row>
    <row r="114" spans="1:8" x14ac:dyDescent="0.2">
      <c r="A114" s="6" t="s">
        <v>30</v>
      </c>
      <c r="B114" s="42" t="s">
        <v>117</v>
      </c>
      <c r="C114" s="57"/>
      <c r="D114" s="57"/>
      <c r="E114" s="57"/>
      <c r="F114" s="57"/>
      <c r="G114" s="61">
        <f t="shared" si="1"/>
        <v>0</v>
      </c>
      <c r="H114" s="93"/>
    </row>
    <row r="115" spans="1:8" x14ac:dyDescent="0.2">
      <c r="A115" s="6" t="s">
        <v>31</v>
      </c>
      <c r="B115" s="42" t="s">
        <v>117</v>
      </c>
      <c r="C115" s="57"/>
      <c r="D115" s="57"/>
      <c r="E115" s="57"/>
      <c r="F115" s="57"/>
      <c r="G115" s="61">
        <f t="shared" si="1"/>
        <v>0</v>
      </c>
      <c r="H115" s="93"/>
    </row>
    <row r="116" spans="1:8" x14ac:dyDescent="0.2">
      <c r="A116" s="6" t="s">
        <v>32</v>
      </c>
      <c r="B116" s="42" t="s">
        <v>117</v>
      </c>
      <c r="C116" s="57"/>
      <c r="D116" s="57"/>
      <c r="E116" s="57"/>
      <c r="F116" s="57"/>
      <c r="G116" s="61">
        <f t="shared" si="1"/>
        <v>0</v>
      </c>
      <c r="H116" s="93"/>
    </row>
    <row r="117" spans="1:8" x14ac:dyDescent="0.2">
      <c r="A117" s="6" t="s">
        <v>91</v>
      </c>
      <c r="B117" s="42" t="s">
        <v>117</v>
      </c>
      <c r="C117" s="57"/>
      <c r="D117" s="57"/>
      <c r="E117" s="57"/>
      <c r="F117" s="57"/>
      <c r="G117" s="61">
        <f t="shared" si="1"/>
        <v>0</v>
      </c>
      <c r="H117" s="93"/>
    </row>
    <row r="118" spans="1:8" x14ac:dyDescent="0.2">
      <c r="A118" s="6" t="s">
        <v>46</v>
      </c>
      <c r="B118" s="42" t="s">
        <v>117</v>
      </c>
      <c r="C118" s="57"/>
      <c r="D118" s="57"/>
      <c r="E118" s="57"/>
      <c r="F118" s="57"/>
      <c r="G118" s="61">
        <f t="shared" si="1"/>
        <v>0</v>
      </c>
      <c r="H118" s="93"/>
    </row>
    <row r="119" spans="1:8" x14ac:dyDescent="0.2">
      <c r="A119" s="6" t="s">
        <v>48</v>
      </c>
      <c r="B119" s="42" t="s">
        <v>117</v>
      </c>
      <c r="C119" s="57"/>
      <c r="D119" s="57"/>
      <c r="E119" s="57"/>
      <c r="F119" s="57"/>
      <c r="G119" s="61">
        <f t="shared" si="1"/>
        <v>0</v>
      </c>
      <c r="H119" s="93"/>
    </row>
    <row r="120" spans="1:8" x14ac:dyDescent="0.2">
      <c r="A120" s="6" t="s">
        <v>71</v>
      </c>
      <c r="B120" s="42" t="s">
        <v>117</v>
      </c>
      <c r="C120" s="57"/>
      <c r="D120" s="57"/>
      <c r="E120" s="57"/>
      <c r="F120" s="57"/>
      <c r="G120" s="61">
        <f t="shared" si="1"/>
        <v>0</v>
      </c>
      <c r="H120" s="93"/>
    </row>
    <row r="121" spans="1:8" x14ac:dyDescent="0.2">
      <c r="A121" s="6" t="s">
        <v>49</v>
      </c>
      <c r="B121" s="42" t="s">
        <v>116</v>
      </c>
      <c r="C121" s="57"/>
      <c r="D121" s="57"/>
      <c r="E121" s="57"/>
      <c r="F121" s="57"/>
      <c r="G121" s="61">
        <f t="shared" si="1"/>
        <v>0</v>
      </c>
      <c r="H121" s="93"/>
    </row>
    <row r="122" spans="1:8" x14ac:dyDescent="0.2">
      <c r="A122" s="6" t="s">
        <v>50</v>
      </c>
      <c r="B122" s="42" t="s">
        <v>182</v>
      </c>
      <c r="C122" s="57">
        <f>125.99</f>
        <v>125.99</v>
      </c>
      <c r="D122" s="57"/>
      <c r="E122" s="57">
        <v>216.99</v>
      </c>
      <c r="F122" s="57">
        <f>E122*1.5</f>
        <v>325.48500000000001</v>
      </c>
      <c r="G122" s="61">
        <f>F122-C122</f>
        <v>199.495</v>
      </c>
      <c r="H122" s="93"/>
    </row>
    <row r="123" spans="1:8" x14ac:dyDescent="0.2">
      <c r="A123" s="6" t="s">
        <v>51</v>
      </c>
      <c r="B123" s="42" t="s">
        <v>117</v>
      </c>
      <c r="C123" s="57"/>
      <c r="D123" s="57"/>
      <c r="E123" s="57"/>
      <c r="F123" s="57"/>
      <c r="G123" s="61">
        <f t="shared" si="1"/>
        <v>0</v>
      </c>
      <c r="H123" s="93"/>
    </row>
    <row r="124" spans="1:8" x14ac:dyDescent="0.2">
      <c r="A124" s="6" t="s">
        <v>72</v>
      </c>
      <c r="B124" s="42" t="s">
        <v>116</v>
      </c>
      <c r="C124" s="57"/>
      <c r="D124" s="57"/>
      <c r="E124" s="57"/>
      <c r="F124" s="57"/>
      <c r="G124" s="61">
        <f t="shared" si="1"/>
        <v>0</v>
      </c>
      <c r="H124" s="93"/>
    </row>
    <row r="125" spans="1:8" x14ac:dyDescent="0.2">
      <c r="A125" s="6" t="s">
        <v>87</v>
      </c>
      <c r="B125" s="42" t="s">
        <v>116</v>
      </c>
      <c r="C125" s="57"/>
      <c r="D125" s="57"/>
      <c r="E125" s="57"/>
      <c r="F125" s="57"/>
      <c r="G125" s="61">
        <f t="shared" si="1"/>
        <v>0</v>
      </c>
      <c r="H125" s="93"/>
    </row>
    <row r="126" spans="1:8" x14ac:dyDescent="0.2">
      <c r="A126" s="6" t="s">
        <v>110</v>
      </c>
      <c r="B126" s="42" t="s">
        <v>116</v>
      </c>
      <c r="C126" s="57"/>
      <c r="D126" s="57"/>
      <c r="E126" s="57"/>
      <c r="F126" s="57"/>
      <c r="G126" s="61">
        <f t="shared" si="1"/>
        <v>0</v>
      </c>
      <c r="H126" s="93"/>
    </row>
    <row r="127" spans="1:8" x14ac:dyDescent="0.2">
      <c r="A127" s="6"/>
      <c r="B127" s="42"/>
      <c r="C127" s="57"/>
      <c r="D127" s="57"/>
      <c r="E127" s="57"/>
      <c r="F127" s="57"/>
      <c r="G127" s="61"/>
      <c r="H127" s="93"/>
    </row>
    <row r="128" spans="1:8" x14ac:dyDescent="0.2">
      <c r="A128" s="7" t="s">
        <v>53</v>
      </c>
      <c r="B128" s="42"/>
      <c r="C128" s="57"/>
      <c r="D128" s="57"/>
      <c r="E128" s="57"/>
      <c r="F128" s="57"/>
      <c r="G128" s="61"/>
      <c r="H128" s="93"/>
    </row>
    <row r="129" spans="1:8" x14ac:dyDescent="0.2">
      <c r="A129" s="6" t="s">
        <v>47</v>
      </c>
      <c r="B129" s="42" t="s">
        <v>117</v>
      </c>
      <c r="C129" s="57"/>
      <c r="D129" s="57"/>
      <c r="E129" s="57"/>
      <c r="F129" s="57"/>
      <c r="G129" s="61">
        <f>F129-C129</f>
        <v>0</v>
      </c>
      <c r="H129" s="93"/>
    </row>
    <row r="130" spans="1:8" s="14" customFormat="1" x14ac:dyDescent="0.2">
      <c r="A130" s="6" t="s">
        <v>54</v>
      </c>
      <c r="B130" s="42" t="s">
        <v>117</v>
      </c>
      <c r="C130" s="57"/>
      <c r="D130" s="57"/>
      <c r="E130" s="57"/>
      <c r="F130" s="57"/>
      <c r="G130" s="61">
        <f t="shared" si="1"/>
        <v>0</v>
      </c>
      <c r="H130" s="109"/>
    </row>
    <row r="131" spans="1:8" x14ac:dyDescent="0.2">
      <c r="A131" s="6" t="s">
        <v>55</v>
      </c>
      <c r="B131" s="42" t="s">
        <v>117</v>
      </c>
      <c r="C131" s="57"/>
      <c r="D131" s="57"/>
      <c r="E131" s="57"/>
      <c r="F131" s="57"/>
      <c r="G131" s="61">
        <f t="shared" si="1"/>
        <v>0</v>
      </c>
      <c r="H131" s="93"/>
    </row>
    <row r="132" spans="1:8" s="14" customFormat="1" x14ac:dyDescent="0.2">
      <c r="A132" s="6" t="s">
        <v>56</v>
      </c>
      <c r="B132" s="67" t="s">
        <v>117</v>
      </c>
      <c r="C132" s="57"/>
      <c r="D132" s="57"/>
      <c r="E132" s="57"/>
      <c r="F132" s="57"/>
      <c r="G132" s="61">
        <f t="shared" si="1"/>
        <v>0</v>
      </c>
      <c r="H132" s="109"/>
    </row>
    <row r="133" spans="1:8" s="14" customFormat="1" x14ac:dyDescent="0.2">
      <c r="A133" s="6" t="s">
        <v>57</v>
      </c>
      <c r="B133" s="42" t="s">
        <v>117</v>
      </c>
      <c r="C133" s="57"/>
      <c r="D133" s="57"/>
      <c r="E133" s="57"/>
      <c r="F133" s="57"/>
      <c r="G133" s="61">
        <f t="shared" si="1"/>
        <v>0</v>
      </c>
      <c r="H133" s="109"/>
    </row>
    <row r="134" spans="1:8" s="14" customFormat="1" x14ac:dyDescent="0.2">
      <c r="A134" s="6" t="s">
        <v>58</v>
      </c>
      <c r="B134" s="67" t="s">
        <v>117</v>
      </c>
      <c r="C134" s="57"/>
      <c r="D134" s="57"/>
      <c r="E134" s="57"/>
      <c r="F134" s="57"/>
      <c r="G134" s="61">
        <f>F134-C134</f>
        <v>0</v>
      </c>
      <c r="H134" s="109"/>
    </row>
    <row r="135" spans="1:8" s="14" customFormat="1" x14ac:dyDescent="0.2">
      <c r="A135" s="6" t="s">
        <v>92</v>
      </c>
      <c r="B135" s="62" t="s">
        <v>117</v>
      </c>
      <c r="C135" s="57"/>
      <c r="D135" s="57"/>
      <c r="E135" s="57"/>
      <c r="F135" s="57"/>
      <c r="G135" s="61">
        <f t="shared" si="1"/>
        <v>0</v>
      </c>
      <c r="H135" s="109"/>
    </row>
    <row r="136" spans="1:8" x14ac:dyDescent="0.2">
      <c r="A136" s="6" t="s">
        <v>93</v>
      </c>
      <c r="B136" s="42" t="s">
        <v>116</v>
      </c>
      <c r="C136" s="57"/>
      <c r="D136" s="57"/>
      <c r="E136" s="57"/>
      <c r="F136" s="57"/>
      <c r="G136" s="61">
        <f t="shared" si="1"/>
        <v>0</v>
      </c>
      <c r="H136" s="93"/>
    </row>
    <row r="137" spans="1:8" x14ac:dyDescent="0.2">
      <c r="A137" s="9" t="s">
        <v>94</v>
      </c>
      <c r="B137" s="42" t="s">
        <v>116</v>
      </c>
      <c r="C137" s="57"/>
      <c r="D137" s="57"/>
      <c r="E137" s="57"/>
      <c r="F137" s="57"/>
      <c r="G137" s="61">
        <f t="shared" ref="G137:G150" si="2">MAX(C137:F137)</f>
        <v>0</v>
      </c>
      <c r="H137" s="93"/>
    </row>
    <row r="138" spans="1:8" x14ac:dyDescent="0.2">
      <c r="A138" s="6" t="s">
        <v>95</v>
      </c>
      <c r="B138" s="42" t="s">
        <v>147</v>
      </c>
      <c r="C138" s="57"/>
      <c r="D138" s="57"/>
      <c r="E138" s="57"/>
      <c r="F138" s="57"/>
      <c r="G138" s="61">
        <f t="shared" si="2"/>
        <v>0</v>
      </c>
      <c r="H138" s="93"/>
    </row>
    <row r="139" spans="1:8" x14ac:dyDescent="0.2">
      <c r="A139" s="6" t="s">
        <v>96</v>
      </c>
      <c r="B139" s="42" t="s">
        <v>147</v>
      </c>
      <c r="C139" s="57"/>
      <c r="D139" s="57"/>
      <c r="E139" s="57"/>
      <c r="F139" s="57"/>
      <c r="G139" s="61">
        <f t="shared" si="2"/>
        <v>0</v>
      </c>
      <c r="H139" s="93"/>
    </row>
    <row r="140" spans="1:8" x14ac:dyDescent="0.2">
      <c r="A140" s="6" t="s">
        <v>97</v>
      </c>
      <c r="B140" s="42" t="s">
        <v>116</v>
      </c>
      <c r="C140" s="57"/>
      <c r="D140" s="57"/>
      <c r="E140" s="57"/>
      <c r="F140" s="57"/>
      <c r="G140" s="61">
        <f t="shared" si="2"/>
        <v>0</v>
      </c>
      <c r="H140" s="93"/>
    </row>
    <row r="141" spans="1:8" x14ac:dyDescent="0.2">
      <c r="A141" s="6" t="s">
        <v>98</v>
      </c>
      <c r="B141" s="42" t="s">
        <v>117</v>
      </c>
      <c r="C141" s="57"/>
      <c r="D141" s="57"/>
      <c r="E141" s="57"/>
      <c r="F141" s="57"/>
      <c r="G141" s="61">
        <f t="shared" si="2"/>
        <v>0</v>
      </c>
      <c r="H141" s="93"/>
    </row>
    <row r="142" spans="1:8" x14ac:dyDescent="0.2">
      <c r="A142" s="6" t="s">
        <v>104</v>
      </c>
      <c r="B142" s="42" t="s">
        <v>120</v>
      </c>
      <c r="C142" s="57"/>
      <c r="D142" s="57"/>
      <c r="E142" s="57"/>
      <c r="F142" s="57"/>
      <c r="G142" s="61">
        <f t="shared" si="2"/>
        <v>0</v>
      </c>
      <c r="H142" s="93"/>
    </row>
    <row r="143" spans="1:8" x14ac:dyDescent="0.2">
      <c r="A143" s="6" t="s">
        <v>103</v>
      </c>
      <c r="B143" s="42" t="s">
        <v>120</v>
      </c>
      <c r="C143" s="57"/>
      <c r="D143" s="57"/>
      <c r="E143" s="57"/>
      <c r="F143" s="57"/>
      <c r="G143" s="61">
        <f t="shared" si="2"/>
        <v>0</v>
      </c>
      <c r="H143" s="93"/>
    </row>
    <row r="144" spans="1:8" x14ac:dyDescent="0.2">
      <c r="A144" s="10" t="s">
        <v>87</v>
      </c>
      <c r="B144" s="42" t="s">
        <v>116</v>
      </c>
      <c r="C144" s="57"/>
      <c r="D144" s="57"/>
      <c r="E144" s="57"/>
      <c r="F144" s="57"/>
      <c r="G144" s="61">
        <f t="shared" si="2"/>
        <v>0</v>
      </c>
      <c r="H144" s="93"/>
    </row>
    <row r="145" spans="1:10" x14ac:dyDescent="0.2">
      <c r="A145" s="6" t="s">
        <v>112</v>
      </c>
      <c r="B145" s="42" t="s">
        <v>116</v>
      </c>
      <c r="C145" s="57"/>
      <c r="D145" s="57"/>
      <c r="E145" s="57"/>
      <c r="F145" s="57"/>
      <c r="G145" s="61">
        <f t="shared" si="2"/>
        <v>0</v>
      </c>
      <c r="H145" s="93"/>
    </row>
    <row r="146" spans="1:10" x14ac:dyDescent="0.2">
      <c r="A146" s="6" t="s">
        <v>138</v>
      </c>
      <c r="B146" s="42" t="s">
        <v>116</v>
      </c>
      <c r="C146" s="57"/>
      <c r="D146" s="57"/>
      <c r="E146" s="57"/>
      <c r="F146" s="57"/>
      <c r="G146" s="61">
        <f t="shared" si="2"/>
        <v>0</v>
      </c>
      <c r="H146" s="93"/>
    </row>
    <row r="147" spans="1:10" x14ac:dyDescent="0.2">
      <c r="A147" s="6" t="s">
        <v>55</v>
      </c>
      <c r="B147" s="42" t="s">
        <v>116</v>
      </c>
      <c r="C147" s="57"/>
      <c r="D147" s="57"/>
      <c r="E147" s="57"/>
      <c r="F147" s="57"/>
      <c r="G147" s="61">
        <f t="shared" si="2"/>
        <v>0</v>
      </c>
      <c r="H147" s="93"/>
    </row>
    <row r="148" spans="1:10" x14ac:dyDescent="0.2">
      <c r="A148" s="6"/>
      <c r="B148" s="42"/>
      <c r="C148" s="57"/>
      <c r="D148" s="57"/>
      <c r="E148" s="57"/>
      <c r="F148" s="57"/>
      <c r="G148" s="61">
        <f t="shared" si="2"/>
        <v>0</v>
      </c>
      <c r="H148" s="93"/>
    </row>
    <row r="149" spans="1:10" x14ac:dyDescent="0.2">
      <c r="A149" s="6"/>
      <c r="B149" s="42"/>
      <c r="C149" s="57"/>
      <c r="D149" s="57"/>
      <c r="E149" s="57"/>
      <c r="F149" s="57"/>
      <c r="G149" s="61">
        <f t="shared" si="2"/>
        <v>0</v>
      </c>
      <c r="H149" s="93"/>
    </row>
    <row r="150" spans="1:10" x14ac:dyDescent="0.2">
      <c r="A150" s="6"/>
      <c r="B150" s="42"/>
      <c r="C150" s="57"/>
      <c r="D150" s="57"/>
      <c r="E150" s="57"/>
      <c r="F150" s="57"/>
      <c r="G150" s="61">
        <f t="shared" si="2"/>
        <v>0</v>
      </c>
      <c r="H150" s="93"/>
    </row>
    <row r="151" spans="1:10" x14ac:dyDescent="0.2">
      <c r="A151" s="6"/>
      <c r="B151" s="42"/>
      <c r="C151" s="57"/>
      <c r="D151" s="57"/>
      <c r="E151" s="57"/>
      <c r="F151" s="57"/>
      <c r="G151" s="61"/>
      <c r="H151" s="93"/>
    </row>
    <row r="152" spans="1:10" x14ac:dyDescent="0.2">
      <c r="B152" s="11" t="s">
        <v>109</v>
      </c>
      <c r="C152" s="58">
        <f>SUM(C4:C151)</f>
        <v>2123.42</v>
      </c>
      <c r="D152" s="58">
        <f>SUM(D4:D151)</f>
        <v>0</v>
      </c>
      <c r="E152" s="58">
        <f>SUM(E4:E151)</f>
        <v>3953.8399999999992</v>
      </c>
      <c r="F152" s="58">
        <f>SUM(F4:F151)</f>
        <v>4418.7449999999999</v>
      </c>
      <c r="G152" s="63">
        <f>SUM(G4:G151)</f>
        <v>11301.285000000002</v>
      </c>
      <c r="H152" s="93"/>
    </row>
    <row r="153" spans="1:10" x14ac:dyDescent="0.2">
      <c r="C153" s="59"/>
      <c r="D153" s="59"/>
      <c r="E153" s="59"/>
      <c r="F153" s="59"/>
      <c r="H153" s="93"/>
    </row>
    <row r="154" spans="1:10" x14ac:dyDescent="0.2">
      <c r="B154" s="11" t="s">
        <v>139</v>
      </c>
      <c r="C154" s="64">
        <f>G152</f>
        <v>11301.285000000002</v>
      </c>
      <c r="D154" s="59"/>
      <c r="E154" s="59"/>
      <c r="F154" s="59"/>
      <c r="H154" s="93"/>
      <c r="J154" s="106"/>
    </row>
    <row r="155" spans="1:10" x14ac:dyDescent="0.2">
      <c r="C155"/>
      <c r="D155"/>
      <c r="E155"/>
      <c r="F155"/>
      <c r="H155" s="93"/>
    </row>
    <row r="156" spans="1:10" x14ac:dyDescent="0.2">
      <c r="C156"/>
      <c r="D156"/>
      <c r="E156"/>
      <c r="F156"/>
      <c r="H156" s="93"/>
    </row>
    <row r="157" spans="1:10" x14ac:dyDescent="0.2">
      <c r="A157" s="120"/>
      <c r="B157" s="120"/>
      <c r="C157" s="120"/>
      <c r="D157" s="120"/>
      <c r="E157" s="120"/>
      <c r="F157" s="120"/>
      <c r="G157" s="120"/>
      <c r="H157" s="93"/>
    </row>
    <row r="158" spans="1:10" x14ac:dyDescent="0.2">
      <c r="A158" s="3"/>
      <c r="B158" s="55"/>
      <c r="C158"/>
      <c r="D158"/>
      <c r="E158"/>
      <c r="F158"/>
      <c r="H158" s="93"/>
    </row>
    <row r="159" spans="1:10" x14ac:dyDescent="0.2">
      <c r="A159" s="130"/>
      <c r="B159" s="120"/>
      <c r="C159" s="120"/>
      <c r="D159" s="120"/>
      <c r="E159" s="120"/>
      <c r="F159" s="120"/>
      <c r="G159" s="120"/>
      <c r="H159" s="93"/>
    </row>
    <row r="160" spans="1:10" x14ac:dyDescent="0.2">
      <c r="A160" s="131" t="s">
        <v>140</v>
      </c>
      <c r="B160" s="132"/>
      <c r="C160" s="132"/>
      <c r="D160" s="132"/>
      <c r="E160" s="132"/>
      <c r="F160" s="132"/>
      <c r="G160" s="132"/>
      <c r="H160" s="93"/>
    </row>
    <row r="161" spans="1:8" x14ac:dyDescent="0.2">
      <c r="A161" s="133" t="s">
        <v>141</v>
      </c>
      <c r="B161" s="134"/>
      <c r="C161" s="134"/>
      <c r="D161" s="134"/>
      <c r="E161" s="134"/>
      <c r="F161" s="134"/>
      <c r="G161" s="135"/>
      <c r="H161" s="93"/>
    </row>
    <row r="162" spans="1:8" x14ac:dyDescent="0.2">
      <c r="A162" s="127" t="s">
        <v>142</v>
      </c>
      <c r="B162" s="128"/>
      <c r="C162" s="128"/>
      <c r="D162" s="128"/>
      <c r="E162" s="128"/>
      <c r="F162" s="128"/>
      <c r="G162" s="129"/>
      <c r="H162" s="93"/>
    </row>
    <row r="163" spans="1:8" x14ac:dyDescent="0.2">
      <c r="A163" s="127" t="s">
        <v>143</v>
      </c>
      <c r="B163" s="128"/>
      <c r="C163" s="128"/>
      <c r="D163" s="128"/>
      <c r="E163" s="128"/>
      <c r="F163" s="128"/>
      <c r="G163" s="129"/>
      <c r="H163" s="93"/>
    </row>
    <row r="164" spans="1:8" x14ac:dyDescent="0.2">
      <c r="A164" s="127" t="s">
        <v>115</v>
      </c>
      <c r="B164" s="128"/>
      <c r="C164" s="128"/>
      <c r="D164" s="128"/>
      <c r="E164" s="128"/>
      <c r="F164" s="128"/>
      <c r="G164" s="129"/>
      <c r="H164" s="93"/>
    </row>
    <row r="165" spans="1:8" x14ac:dyDescent="0.2">
      <c r="A165" s="121" t="s">
        <v>144</v>
      </c>
      <c r="B165" s="122"/>
      <c r="C165" s="122"/>
      <c r="D165" s="122"/>
      <c r="E165" s="122"/>
      <c r="F165" s="122"/>
      <c r="G165" s="123"/>
      <c r="H165" s="93"/>
    </row>
    <row r="166" spans="1:8" x14ac:dyDescent="0.2">
      <c r="A166" s="124" t="s">
        <v>105</v>
      </c>
      <c r="B166" s="125"/>
      <c r="C166" s="125"/>
      <c r="D166" s="125"/>
      <c r="E166" s="125"/>
      <c r="F166" s="125"/>
      <c r="G166" s="126"/>
      <c r="H166" s="93"/>
    </row>
    <row r="167" spans="1:8" x14ac:dyDescent="0.2">
      <c r="A167" s="19"/>
      <c r="B167" s="19"/>
      <c r="C167" s="49"/>
      <c r="D167" s="49"/>
      <c r="E167" s="49"/>
      <c r="F167" s="49"/>
      <c r="G167" s="60"/>
      <c r="H167" s="93"/>
    </row>
    <row r="168" spans="1:8" x14ac:dyDescent="0.2">
      <c r="A168" s="19"/>
      <c r="B168" s="19"/>
      <c r="C168" s="49"/>
      <c r="D168" s="49"/>
      <c r="E168" s="49"/>
      <c r="F168" s="49"/>
      <c r="G168" s="60"/>
      <c r="H168" s="93"/>
    </row>
    <row r="169" spans="1:8" x14ac:dyDescent="0.2">
      <c r="A169" s="19"/>
      <c r="B169" s="19"/>
      <c r="C169" s="49"/>
      <c r="D169" s="49"/>
      <c r="E169" s="49"/>
      <c r="F169" s="49"/>
      <c r="G169" s="60"/>
      <c r="H169" s="93"/>
    </row>
    <row r="170" spans="1:8" x14ac:dyDescent="0.2">
      <c r="A170" s="19"/>
      <c r="B170" s="19"/>
      <c r="C170" s="49"/>
      <c r="D170" s="49"/>
      <c r="E170" s="49"/>
      <c r="F170" s="49"/>
      <c r="G170" s="60"/>
      <c r="H170" s="93"/>
    </row>
    <row r="171" spans="1:8" x14ac:dyDescent="0.2">
      <c r="A171" s="19"/>
      <c r="B171" s="19"/>
      <c r="C171" s="49"/>
      <c r="D171" s="49"/>
      <c r="E171" s="49"/>
      <c r="F171" s="49"/>
      <c r="G171" s="60"/>
      <c r="H171" s="93"/>
    </row>
  </sheetData>
  <mergeCells count="10">
    <mergeCell ref="C1:G1"/>
    <mergeCell ref="A157:G157"/>
    <mergeCell ref="A165:G165"/>
    <mergeCell ref="A166:G166"/>
    <mergeCell ref="A163:G163"/>
    <mergeCell ref="A164:G164"/>
    <mergeCell ref="A159:G159"/>
    <mergeCell ref="A160:G160"/>
    <mergeCell ref="A161:G161"/>
    <mergeCell ref="A162:G162"/>
  </mergeCells>
  <phoneticPr fontId="4" type="noConversion"/>
  <printOptions horizontalCentered="1"/>
  <pageMargins left="0.2" right="0.2" top="0.75" bottom="0.5" header="0.25" footer="0"/>
  <pageSetup orientation="landscape" r:id="rId1"/>
  <headerFooter alignWithMargins="0">
    <oddHeader>&amp;C&amp;"Arial,Bold"&amp;12[insert school name]
SAE 2008 Clean Snowmobile Challenge - MSRP</oddHeader>
    <oddFooter>&amp;CPage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9"/>
  <sheetViews>
    <sheetView topLeftCell="A107" zoomScale="85" workbookViewId="0">
      <selection activeCell="C131" sqref="C131"/>
    </sheetView>
  </sheetViews>
  <sheetFormatPr defaultRowHeight="12.75" x14ac:dyDescent="0.2"/>
  <cols>
    <col min="1" max="1" width="48" bestFit="1" customWidth="1"/>
    <col min="2" max="3" width="22.28515625" style="115" customWidth="1"/>
    <col min="4" max="4" width="21.85546875" style="115" customWidth="1"/>
    <col min="5" max="5" width="22.28515625" style="115" customWidth="1"/>
    <col min="6" max="6" width="24.140625" style="115" customWidth="1"/>
    <col min="7" max="7" width="25.42578125" customWidth="1"/>
  </cols>
  <sheetData>
    <row r="1" spans="1:8" ht="13.5" thickBot="1" x14ac:dyDescent="0.25">
      <c r="A1" s="5" t="str">
        <f>[2]MSRP_spreadsheet!A1</f>
        <v>Component</v>
      </c>
      <c r="B1" s="117" t="str">
        <f>[2]MSRP_spreadsheet!C1</f>
        <v>Per Item MSRP</v>
      </c>
      <c r="C1" s="118"/>
      <c r="D1" s="118"/>
      <c r="E1" s="118"/>
      <c r="F1" s="119"/>
      <c r="G1" s="19"/>
      <c r="H1" s="19"/>
    </row>
    <row r="2" spans="1:8" ht="46.5" customHeight="1" thickTop="1" thickBot="1" x14ac:dyDescent="0.25">
      <c r="A2" s="12"/>
      <c r="B2" s="52" t="str">
        <f>[2]MSRP_spreadsheet!C2</f>
        <v>Mfg. quote + 50%</v>
      </c>
      <c r="C2" s="52" t="str">
        <f>[2]MSRP_spreadsheet!D2</f>
        <v>Whls. + 50%</v>
      </c>
      <c r="D2" s="52" t="str">
        <f>[2]MSRP_spreadsheet!E2</f>
        <v>Retail cost of added component</v>
      </c>
      <c r="E2" s="52" t="str">
        <f>[2]MSRP_spreadsheet!F2</f>
        <v>Retail of most expensive part +50% for substituted component</v>
      </c>
      <c r="F2" s="52" t="str">
        <f>[2]MSRP_spreadsheet!G2</f>
        <v>Sled MSRP or Highest Value of modified components</v>
      </c>
      <c r="G2" s="19"/>
      <c r="H2" s="19"/>
    </row>
    <row r="3" spans="1:8" ht="13.5" thickTop="1" x14ac:dyDescent="0.2">
      <c r="A3" s="2"/>
      <c r="B3" s="103"/>
      <c r="C3" s="103"/>
      <c r="D3" s="103"/>
      <c r="E3" s="103"/>
      <c r="F3" s="103"/>
      <c r="G3" s="19"/>
      <c r="H3" s="19"/>
    </row>
    <row r="4" spans="1:8" x14ac:dyDescent="0.2">
      <c r="A4" s="1" t="str">
        <f>[2]MSRP_spreadsheet!A4</f>
        <v>2013 model year base sled (reflects engine choice)</v>
      </c>
      <c r="B4" s="103"/>
      <c r="C4" s="103"/>
      <c r="D4" s="103"/>
      <c r="E4" s="103"/>
      <c r="F4" s="61">
        <v>7899</v>
      </c>
      <c r="G4" s="19"/>
      <c r="H4" s="19"/>
    </row>
    <row r="5" spans="1:8" x14ac:dyDescent="0.2">
      <c r="A5" s="2"/>
      <c r="B5" s="103"/>
      <c r="C5" s="103"/>
      <c r="D5" s="103"/>
      <c r="E5" s="103"/>
      <c r="F5" s="103"/>
      <c r="G5" s="19"/>
      <c r="H5" s="19"/>
    </row>
    <row r="6" spans="1:8" x14ac:dyDescent="0.2">
      <c r="A6" s="1" t="str">
        <f>[2]MSRP_spreadsheet!A6</f>
        <v>Factory options utilized on competition sled</v>
      </c>
      <c r="B6" s="103"/>
      <c r="C6" s="103"/>
      <c r="D6" s="103"/>
      <c r="E6" s="103"/>
      <c r="F6" s="103"/>
      <c r="G6" s="19"/>
      <c r="H6" s="19"/>
    </row>
    <row r="7" spans="1:8" x14ac:dyDescent="0.2">
      <c r="A7" s="2" t="str">
        <f>[2]MSRP_spreadsheet!A7</f>
        <v>tow hitch/rack</v>
      </c>
      <c r="B7" s="103"/>
      <c r="C7" s="103"/>
      <c r="D7" s="103"/>
      <c r="E7" s="103"/>
      <c r="F7" s="103"/>
      <c r="G7" s="19"/>
      <c r="H7" s="19"/>
    </row>
    <row r="8" spans="1:8" x14ac:dyDescent="0.2">
      <c r="A8" s="2" t="str">
        <f>[2]MSRP_spreadsheet!A8</f>
        <v>12 VDC outlet</v>
      </c>
      <c r="B8" s="103"/>
      <c r="C8" s="103"/>
      <c r="D8" s="103"/>
      <c r="E8" s="103"/>
      <c r="F8" s="103"/>
      <c r="G8" s="19"/>
      <c r="H8" s="19"/>
    </row>
    <row r="9" spans="1:8" x14ac:dyDescent="0.2">
      <c r="A9" s="2" t="str">
        <f>[2]MSRP_spreadsheet!A9</f>
        <v>handle bar hooks</v>
      </c>
      <c r="B9" s="103"/>
      <c r="C9" s="103"/>
      <c r="D9" s="103"/>
      <c r="E9" s="103"/>
      <c r="F9" s="103"/>
      <c r="G9" s="19"/>
      <c r="H9" s="19"/>
    </row>
    <row r="10" spans="1:8" x14ac:dyDescent="0.2">
      <c r="A10" s="2" t="str">
        <f>[2]MSRP_spreadsheet!A10</f>
        <v>mirrors</v>
      </c>
      <c r="B10" s="103"/>
      <c r="C10" s="103"/>
      <c r="D10" s="103"/>
      <c r="E10" s="103"/>
      <c r="F10" s="103"/>
      <c r="G10" s="19"/>
      <c r="H10" s="19"/>
    </row>
    <row r="11" spans="1:8" x14ac:dyDescent="0.2">
      <c r="A11" s="2" t="str">
        <f>[2]MSRP_spreadsheet!A11</f>
        <v>tachometer</v>
      </c>
      <c r="B11" s="103"/>
      <c r="C11" s="103"/>
      <c r="D11" s="103"/>
      <c r="E11" s="103"/>
      <c r="F11" s="103"/>
      <c r="G11" s="19"/>
      <c r="H11" s="19"/>
    </row>
    <row r="12" spans="1:8" x14ac:dyDescent="0.2">
      <c r="A12" s="2" t="str">
        <f>[2]MSRP_spreadsheet!A12</f>
        <v>electric start</v>
      </c>
      <c r="B12" s="103"/>
      <c r="C12" s="103"/>
      <c r="D12" s="103"/>
      <c r="E12" s="103"/>
      <c r="F12" s="103"/>
      <c r="G12" s="19"/>
      <c r="H12" s="19"/>
    </row>
    <row r="13" spans="1:8" x14ac:dyDescent="0.2">
      <c r="A13" s="2" t="str">
        <f>[2]MSRP_spreadsheet!A13</f>
        <v>reverse</v>
      </c>
      <c r="B13" s="103"/>
      <c r="C13" s="103"/>
      <c r="D13" s="103"/>
      <c r="E13" s="103"/>
      <c r="F13" s="103"/>
      <c r="G13" s="19"/>
      <c r="H13" s="19"/>
    </row>
    <row r="14" spans="1:8" x14ac:dyDescent="0.2">
      <c r="A14" s="2" t="str">
        <f>[2]MSRP_spreadsheet!A14</f>
        <v>shocks</v>
      </c>
      <c r="B14" s="103"/>
      <c r="C14" s="103"/>
      <c r="D14" s="103"/>
      <c r="E14" s="103"/>
      <c r="F14" s="103"/>
      <c r="G14" s="19"/>
      <c r="H14" s="19"/>
    </row>
    <row r="15" spans="1:8" x14ac:dyDescent="0.2">
      <c r="A15" s="2" t="str">
        <f>[2]MSRP_spreadsheet!A15</f>
        <v>other</v>
      </c>
      <c r="B15" s="103"/>
      <c r="C15" s="103"/>
      <c r="D15" s="103"/>
      <c r="E15" s="103"/>
      <c r="F15" s="103"/>
      <c r="G15" s="19"/>
      <c r="H15" s="19"/>
    </row>
    <row r="16" spans="1:8" x14ac:dyDescent="0.2">
      <c r="A16" s="2"/>
      <c r="B16" s="103"/>
      <c r="C16" s="103"/>
      <c r="D16" s="103"/>
      <c r="E16" s="103"/>
      <c r="F16" s="103"/>
      <c r="G16" s="19"/>
      <c r="H16" s="19"/>
    </row>
    <row r="17" spans="1:8" x14ac:dyDescent="0.2">
      <c r="A17" s="1" t="str">
        <f>[2]MSRP_spreadsheet!A17</f>
        <v>Engine/Motor</v>
      </c>
      <c r="B17" s="103"/>
      <c r="C17" s="103"/>
      <c r="D17" s="103"/>
      <c r="E17" s="103"/>
      <c r="F17" s="103"/>
      <c r="G17" s="19"/>
      <c r="H17" s="19"/>
    </row>
    <row r="18" spans="1:8" x14ac:dyDescent="0.2">
      <c r="A18" s="2" t="str">
        <f>[2]MSRP_spreadsheet!A18</f>
        <v>spark-ignition/compression-ignition</v>
      </c>
      <c r="B18" s="103"/>
      <c r="C18" s="103"/>
      <c r="D18" s="103"/>
      <c r="E18" s="103"/>
      <c r="F18" s="103"/>
      <c r="G18" s="19"/>
      <c r="H18" s="19"/>
    </row>
    <row r="19" spans="1:8" x14ac:dyDescent="0.2">
      <c r="A19" s="2" t="str">
        <f>[2]MSRP_spreadsheet!A19</f>
        <v>internal parts coating</v>
      </c>
      <c r="B19" s="103"/>
      <c r="C19" s="103"/>
      <c r="D19" s="103"/>
      <c r="E19" s="103"/>
      <c r="F19" s="103"/>
      <c r="G19" s="19"/>
      <c r="H19" s="19"/>
    </row>
    <row r="20" spans="1:8" x14ac:dyDescent="0.2">
      <c r="A20" s="2" t="str">
        <f>[2]MSRP_spreadsheet!A20</f>
        <v>head</v>
      </c>
      <c r="B20" s="103"/>
      <c r="C20" s="103"/>
      <c r="D20" s="103"/>
      <c r="E20" s="103"/>
      <c r="F20" s="103"/>
      <c r="G20" s="19"/>
      <c r="H20" s="19"/>
    </row>
    <row r="21" spans="1:8" x14ac:dyDescent="0.2">
      <c r="A21" s="2" t="str">
        <f>[2]MSRP_spreadsheet!A21</f>
        <v>cylinder</v>
      </c>
      <c r="B21" s="103"/>
      <c r="C21" s="103"/>
      <c r="D21" s="103"/>
      <c r="E21" s="103"/>
      <c r="F21" s="103"/>
      <c r="G21" s="19"/>
      <c r="H21" s="19"/>
    </row>
    <row r="22" spans="1:8" x14ac:dyDescent="0.2">
      <c r="A22" s="2" t="str">
        <f>[2]MSRP_spreadsheet!A22</f>
        <v>pistons/rings/connecting rods</v>
      </c>
      <c r="B22" s="103"/>
      <c r="C22" s="103"/>
      <c r="D22" s="103"/>
      <c r="E22" s="103"/>
      <c r="F22" s="103"/>
      <c r="G22" s="19"/>
      <c r="H22" s="19"/>
    </row>
    <row r="23" spans="1:8" x14ac:dyDescent="0.2">
      <c r="A23" s="2" t="str">
        <f>[2]MSRP_spreadsheet!A23</f>
        <v>electric motor</v>
      </c>
      <c r="B23" s="103"/>
      <c r="C23" s="103"/>
      <c r="D23" s="103"/>
      <c r="E23" s="103"/>
      <c r="F23" s="103"/>
      <c r="G23" s="19"/>
      <c r="H23" s="19"/>
    </row>
    <row r="24" spans="1:8" x14ac:dyDescent="0.2">
      <c r="A24" s="2" t="str">
        <f>[2]MSRP_spreadsheet!A24</f>
        <v>auxiliary energy sources</v>
      </c>
      <c r="B24" s="103"/>
      <c r="C24" s="103"/>
      <c r="D24" s="103"/>
      <c r="E24" s="103"/>
      <c r="F24" s="103"/>
      <c r="G24" s="19"/>
      <c r="H24" s="19"/>
    </row>
    <row r="25" spans="1:8" x14ac:dyDescent="0.2">
      <c r="A25" s="2" t="str">
        <f>[2]MSRP_spreadsheet!A25</f>
        <v>fabrication</v>
      </c>
      <c r="B25" s="103"/>
      <c r="C25" s="103"/>
      <c r="D25" s="103"/>
      <c r="E25" s="103"/>
      <c r="F25" s="103"/>
      <c r="G25" s="19"/>
      <c r="H25" s="19"/>
    </row>
    <row r="26" spans="1:8" x14ac:dyDescent="0.2">
      <c r="A26" s="2" t="str">
        <f>[2]MSRP_spreadsheet!A26</f>
        <v>other</v>
      </c>
      <c r="B26" s="103"/>
      <c r="C26" s="103"/>
      <c r="D26" s="103"/>
      <c r="E26" s="103"/>
      <c r="F26" s="103"/>
      <c r="G26" s="19"/>
      <c r="H26" s="19"/>
    </row>
    <row r="27" spans="1:8" x14ac:dyDescent="0.2">
      <c r="A27" s="2"/>
      <c r="B27" s="103"/>
      <c r="C27" s="103"/>
      <c r="D27" s="103"/>
      <c r="E27" s="103"/>
      <c r="F27" s="103"/>
      <c r="G27" s="19"/>
      <c r="H27" s="19"/>
    </row>
    <row r="28" spans="1:8" x14ac:dyDescent="0.2">
      <c r="A28" s="1" t="str">
        <f>[2]MSRP_spreadsheet!A28</f>
        <v>Air Management/Intake System</v>
      </c>
      <c r="B28" s="103"/>
      <c r="C28" s="103"/>
      <c r="D28" s="103"/>
      <c r="E28" s="103"/>
      <c r="F28" s="103"/>
      <c r="G28" s="19"/>
      <c r="H28" s="19"/>
    </row>
    <row r="29" spans="1:8" x14ac:dyDescent="0.2">
      <c r="A29" s="2" t="str">
        <f>[2]MSRP_spreadsheet!A29</f>
        <v>turbocharger</v>
      </c>
      <c r="B29" s="103"/>
      <c r="C29" s="103"/>
      <c r="D29" s="57">
        <v>617</v>
      </c>
      <c r="E29" s="103"/>
      <c r="F29" s="57">
        <v>617</v>
      </c>
      <c r="G29" s="102" t="s">
        <v>155</v>
      </c>
      <c r="H29" s="102" t="s">
        <v>153</v>
      </c>
    </row>
    <row r="30" spans="1:8" x14ac:dyDescent="0.2">
      <c r="A30" s="2" t="str">
        <f>[2]MSRP_spreadsheet!A30</f>
        <v>supercharger</v>
      </c>
      <c r="B30" s="103"/>
      <c r="C30" s="103"/>
      <c r="D30" s="103"/>
      <c r="E30" s="103"/>
      <c r="F30" s="103"/>
      <c r="G30" s="19"/>
      <c r="H30" s="19"/>
    </row>
    <row r="31" spans="1:8" x14ac:dyDescent="0.2">
      <c r="A31" s="2" t="str">
        <f>[2]MSRP_spreadsheet!A31</f>
        <v>turbocharger/supercharger plumbing</v>
      </c>
      <c r="B31" s="103"/>
      <c r="C31" s="103"/>
      <c r="D31" s="103">
        <v>40.93</v>
      </c>
      <c r="E31" s="103"/>
      <c r="F31" s="103">
        <v>40.93</v>
      </c>
      <c r="G31" s="19"/>
      <c r="H31" s="102" t="s">
        <v>154</v>
      </c>
    </row>
    <row r="32" spans="1:8" x14ac:dyDescent="0.2">
      <c r="A32" s="2" t="str">
        <f>[2]MSRP_spreadsheet!A32</f>
        <v>air box/air filter</v>
      </c>
      <c r="B32" s="103"/>
      <c r="C32" s="103"/>
      <c r="D32" s="103"/>
      <c r="E32" s="103"/>
      <c r="F32" s="103"/>
      <c r="G32" s="19"/>
      <c r="H32" s="19"/>
    </row>
    <row r="33" spans="1:8" x14ac:dyDescent="0.2">
      <c r="A33" s="2" t="str">
        <f>[2]MSRP_spreadsheet!A33</f>
        <v>intercooler</v>
      </c>
      <c r="B33" s="103"/>
      <c r="C33" s="103"/>
      <c r="D33" s="111">
        <v>105</v>
      </c>
      <c r="E33" s="111"/>
      <c r="F33" s="111">
        <v>105</v>
      </c>
      <c r="G33" s="102" t="s">
        <v>174</v>
      </c>
      <c r="H33" s="19" t="s">
        <v>153</v>
      </c>
    </row>
    <row r="34" spans="1:8" x14ac:dyDescent="0.2">
      <c r="A34" s="2" t="str">
        <f>[2]MSRP_spreadsheet!A34</f>
        <v>reed valve</v>
      </c>
      <c r="B34" s="103"/>
      <c r="C34" s="103"/>
      <c r="D34" s="103"/>
      <c r="E34" s="103"/>
      <c r="F34" s="103"/>
      <c r="G34" s="19"/>
      <c r="H34" s="19"/>
    </row>
    <row r="35" spans="1:8" x14ac:dyDescent="0.2">
      <c r="A35" s="2" t="str">
        <f>[2]MSRP_spreadsheet!A35</f>
        <v>rotary valve</v>
      </c>
      <c r="B35" s="103"/>
      <c r="C35" s="103"/>
      <c r="D35" s="103"/>
      <c r="E35" s="103"/>
      <c r="F35" s="103"/>
      <c r="G35" s="19"/>
      <c r="H35" s="19"/>
    </row>
    <row r="36" spans="1:8" x14ac:dyDescent="0.2">
      <c r="A36" s="2" t="str">
        <f>[2]MSRP_spreadsheet!A36</f>
        <v>boost bottle</v>
      </c>
      <c r="B36" s="103"/>
      <c r="C36" s="103"/>
      <c r="D36" s="103"/>
      <c r="E36" s="103"/>
      <c r="F36" s="103"/>
      <c r="G36" s="19"/>
      <c r="H36" s="19"/>
    </row>
    <row r="37" spans="1:8" x14ac:dyDescent="0.2">
      <c r="A37" s="2" t="str">
        <f>[2]MSRP_spreadsheet!A37</f>
        <v>fabrication</v>
      </c>
      <c r="B37" s="103"/>
      <c r="C37" s="103"/>
      <c r="D37" s="103"/>
      <c r="E37" s="103"/>
      <c r="F37" s="103"/>
      <c r="G37" s="19"/>
      <c r="H37" s="19"/>
    </row>
    <row r="38" spans="1:8" x14ac:dyDescent="0.2">
      <c r="A38" s="2" t="str">
        <f>[2]MSRP_spreadsheet!A38</f>
        <v>other</v>
      </c>
      <c r="B38" s="103"/>
      <c r="C38" s="103"/>
      <c r="D38" s="103">
        <v>46.18</v>
      </c>
      <c r="E38" s="103"/>
      <c r="F38" s="103">
        <v>46.18</v>
      </c>
      <c r="G38" s="102" t="s">
        <v>151</v>
      </c>
      <c r="H38" s="102" t="s">
        <v>153</v>
      </c>
    </row>
    <row r="39" spans="1:8" x14ac:dyDescent="0.2">
      <c r="A39" s="2"/>
      <c r="B39" s="103"/>
      <c r="C39" s="103"/>
      <c r="D39" s="103"/>
      <c r="E39" s="103"/>
      <c r="F39" s="103"/>
      <c r="G39" s="19"/>
      <c r="H39" s="19"/>
    </row>
    <row r="40" spans="1:8" x14ac:dyDescent="0.2">
      <c r="A40" s="1" t="str">
        <f>[2]MSRP_spreadsheet!A40</f>
        <v>Fuel Management</v>
      </c>
      <c r="B40" s="103"/>
      <c r="C40" s="103"/>
      <c r="D40" s="103"/>
      <c r="E40" s="103"/>
      <c r="F40" s="103"/>
      <c r="G40" s="19"/>
      <c r="H40" s="19"/>
    </row>
    <row r="41" spans="1:8" x14ac:dyDescent="0.2">
      <c r="A41" s="2" t="str">
        <f>[2]MSRP_spreadsheet!A41</f>
        <v>fuel injector (PFI, SDI, DI)</v>
      </c>
      <c r="B41" s="103"/>
      <c r="C41" s="103"/>
      <c r="D41" s="103"/>
      <c r="E41" s="103"/>
      <c r="F41" s="103"/>
      <c r="G41" s="19"/>
      <c r="H41" s="19"/>
    </row>
    <row r="42" spans="1:8" x14ac:dyDescent="0.2">
      <c r="A42" s="2" t="str">
        <f>[2]MSRP_spreadsheet!A42</f>
        <v>throttle body</v>
      </c>
      <c r="B42" s="104" t="s">
        <v>158</v>
      </c>
      <c r="C42" s="103"/>
      <c r="D42" s="104">
        <v>395.89</v>
      </c>
      <c r="E42" s="104" t="s">
        <v>156</v>
      </c>
      <c r="F42" s="104" t="s">
        <v>159</v>
      </c>
      <c r="G42" s="102" t="s">
        <v>157</v>
      </c>
      <c r="H42" s="102" t="s">
        <v>160</v>
      </c>
    </row>
    <row r="43" spans="1:8" x14ac:dyDescent="0.2">
      <c r="A43" s="2" t="str">
        <f>[2]MSRP_spreadsheet!A43</f>
        <v>carburetor</v>
      </c>
      <c r="B43" s="103"/>
      <c r="C43" s="103"/>
      <c r="D43" s="103"/>
      <c r="E43" s="103"/>
      <c r="F43" s="103"/>
      <c r="G43" s="19"/>
      <c r="H43" s="19"/>
    </row>
    <row r="44" spans="1:8" x14ac:dyDescent="0.2">
      <c r="A44" s="2" t="str">
        <f>[2]MSRP_spreadsheet!A44</f>
        <v>fuel pump</v>
      </c>
      <c r="B44" s="103"/>
      <c r="C44" s="103"/>
      <c r="D44" s="103"/>
      <c r="E44" s="103"/>
      <c r="F44" s="103"/>
      <c r="G44" s="19"/>
      <c r="H44" s="19"/>
    </row>
    <row r="45" spans="1:8" x14ac:dyDescent="0.2">
      <c r="A45" s="2" t="str">
        <f>[2]MSRP_spreadsheet!A45</f>
        <v>fuel pressure regulator</v>
      </c>
      <c r="B45" s="103"/>
      <c r="C45" s="103"/>
      <c r="D45" s="103"/>
      <c r="E45" s="103"/>
      <c r="F45" s="103"/>
      <c r="G45" s="19"/>
      <c r="H45" s="19"/>
    </row>
    <row r="46" spans="1:8" x14ac:dyDescent="0.2">
      <c r="A46" s="2" t="str">
        <f>[2]MSRP_spreadsheet!A46</f>
        <v>fuel filter</v>
      </c>
      <c r="B46" s="103"/>
      <c r="C46" s="103"/>
      <c r="D46" s="103"/>
      <c r="E46" s="103"/>
      <c r="F46" s="103"/>
      <c r="G46" s="19"/>
      <c r="H46" s="19"/>
    </row>
    <row r="47" spans="1:8" x14ac:dyDescent="0.2">
      <c r="A47" s="2" t="str">
        <f>[2]MSRP_spreadsheet!A47</f>
        <v>fuel line</v>
      </c>
      <c r="B47" s="103"/>
      <c r="C47" s="103"/>
      <c r="D47" s="103"/>
      <c r="E47" s="103"/>
      <c r="F47" s="103"/>
      <c r="G47" s="19"/>
      <c r="H47" s="19"/>
    </row>
    <row r="48" spans="1:8" x14ac:dyDescent="0.2">
      <c r="A48" s="2" t="str">
        <f>[2]MSRP_spreadsheet!A48</f>
        <v>fabrication</v>
      </c>
      <c r="B48" s="103"/>
      <c r="C48" s="103"/>
      <c r="D48" s="103">
        <v>18.75</v>
      </c>
      <c r="E48" s="103"/>
      <c r="F48" s="103">
        <v>18.75</v>
      </c>
      <c r="G48" s="102" t="s">
        <v>118</v>
      </c>
      <c r="H48" s="102" t="s">
        <v>161</v>
      </c>
    </row>
    <row r="49" spans="1:8" x14ac:dyDescent="0.2">
      <c r="A49" s="2" t="str">
        <f>[2]MSRP_spreadsheet!A49</f>
        <v>other</v>
      </c>
      <c r="B49" s="103"/>
      <c r="C49" s="103"/>
      <c r="D49" s="105"/>
      <c r="E49" s="105"/>
      <c r="F49" s="105"/>
      <c r="G49" s="102"/>
      <c r="H49" s="102"/>
    </row>
    <row r="50" spans="1:8" x14ac:dyDescent="0.2">
      <c r="A50" s="2"/>
      <c r="B50" s="103"/>
      <c r="C50" s="103"/>
      <c r="D50" s="103"/>
      <c r="E50" s="103"/>
      <c r="F50" s="103"/>
      <c r="G50" s="19"/>
      <c r="H50" s="19"/>
    </row>
    <row r="51" spans="1:8" x14ac:dyDescent="0.2">
      <c r="A51" s="1" t="str">
        <f>[2]MSRP_spreadsheet!A51</f>
        <v>Exhaust System</v>
      </c>
      <c r="B51" s="103"/>
      <c r="C51" s="103"/>
      <c r="D51" s="103"/>
      <c r="E51" s="103"/>
      <c r="F51" s="103"/>
      <c r="G51" s="19"/>
      <c r="H51" s="19"/>
    </row>
    <row r="52" spans="1:8" x14ac:dyDescent="0.2">
      <c r="A52" s="2" t="str">
        <f>[2]MSRP_spreadsheet!A52</f>
        <v>muffler</v>
      </c>
      <c r="B52" s="103"/>
      <c r="C52" s="103"/>
      <c r="D52" s="103"/>
      <c r="E52" s="103"/>
      <c r="F52" s="103"/>
      <c r="G52" s="19"/>
      <c r="H52" s="19"/>
    </row>
    <row r="53" spans="1:8" x14ac:dyDescent="0.2">
      <c r="A53" s="2" t="str">
        <f>[2]MSRP_spreadsheet!A53</f>
        <v>pipes/tubes</v>
      </c>
      <c r="B53" s="103"/>
      <c r="C53" s="103"/>
      <c r="D53" s="103"/>
      <c r="E53" s="103"/>
      <c r="F53" s="103"/>
      <c r="G53" s="19"/>
      <c r="H53" s="19"/>
    </row>
    <row r="54" spans="1:8" x14ac:dyDescent="0.2">
      <c r="A54" s="2" t="str">
        <f>[2]MSRP_spreadsheet!A54</f>
        <v>3-way exhaust catalyst</v>
      </c>
      <c r="B54" s="103"/>
      <c r="C54" s="103"/>
      <c r="D54" s="104" t="s">
        <v>163</v>
      </c>
      <c r="E54" s="103"/>
      <c r="F54" s="104" t="s">
        <v>163</v>
      </c>
      <c r="G54" s="102" t="s">
        <v>189</v>
      </c>
      <c r="H54" s="102" t="s">
        <v>164</v>
      </c>
    </row>
    <row r="55" spans="1:8" x14ac:dyDescent="0.2">
      <c r="A55" s="2" t="str">
        <f>[2]MSRP_spreadsheet!A55</f>
        <v>diesel particulate filter</v>
      </c>
      <c r="B55" s="103"/>
      <c r="C55" s="103"/>
      <c r="D55" s="103"/>
      <c r="E55" s="103"/>
      <c r="F55" s="103"/>
      <c r="G55" s="19"/>
      <c r="H55" s="19"/>
    </row>
    <row r="56" spans="1:8" x14ac:dyDescent="0.2">
      <c r="A56" s="2" t="str">
        <f>[2]MSRP_spreadsheet!A56</f>
        <v>oxidation catalyst</v>
      </c>
      <c r="B56" s="103"/>
      <c r="C56" s="103"/>
      <c r="D56" s="103"/>
      <c r="E56" s="103"/>
      <c r="F56" s="103"/>
      <c r="G56" s="19"/>
      <c r="H56" s="19"/>
    </row>
    <row r="57" spans="1:8" x14ac:dyDescent="0.2">
      <c r="A57" s="2" t="str">
        <f>[2]MSRP_spreadsheet!A57</f>
        <v>secondary air pump</v>
      </c>
      <c r="B57" s="103"/>
      <c r="C57" s="103"/>
      <c r="D57" s="103"/>
      <c r="E57" s="103"/>
      <c r="F57" s="103"/>
      <c r="G57" s="19"/>
      <c r="H57" s="19"/>
    </row>
    <row r="58" spans="1:8" x14ac:dyDescent="0.2">
      <c r="A58" s="2" t="str">
        <f>[2]MSRP_spreadsheet!A58</f>
        <v>air pump plumbing</v>
      </c>
      <c r="B58" s="103"/>
      <c r="C58" s="103"/>
      <c r="D58" s="103"/>
      <c r="E58" s="103"/>
      <c r="F58" s="103"/>
      <c r="G58" s="19"/>
      <c r="H58" s="19"/>
    </row>
    <row r="59" spans="1:8" x14ac:dyDescent="0.2">
      <c r="A59" s="2" t="str">
        <f>[2]MSRP_spreadsheet!A59</f>
        <v>heat management</v>
      </c>
      <c r="B59" s="103"/>
      <c r="C59" s="103"/>
      <c r="D59" s="103"/>
      <c r="E59" s="103"/>
      <c r="F59" s="103"/>
      <c r="G59" s="19"/>
      <c r="H59" s="19"/>
    </row>
    <row r="60" spans="1:8" x14ac:dyDescent="0.2">
      <c r="A60" s="2" t="str">
        <f>[2]MSRP_spreadsheet!A60</f>
        <v>fabrication</v>
      </c>
      <c r="B60" s="103"/>
      <c r="C60" s="103"/>
      <c r="D60" s="103"/>
      <c r="E60" s="103"/>
      <c r="F60" s="103"/>
      <c r="G60" s="19"/>
      <c r="H60" s="19"/>
    </row>
    <row r="61" spans="1:8" x14ac:dyDescent="0.2">
      <c r="A61" s="2" t="str">
        <f>[2]MSRP_spreadsheet!A61</f>
        <v>other</v>
      </c>
      <c r="B61" s="103"/>
      <c r="C61" s="103"/>
      <c r="D61" s="103"/>
      <c r="E61" s="103"/>
      <c r="F61" s="103"/>
      <c r="G61" s="19"/>
      <c r="H61" s="19"/>
    </row>
    <row r="62" spans="1:8" x14ac:dyDescent="0.2">
      <c r="A62" s="2"/>
      <c r="B62" s="103"/>
      <c r="C62" s="103"/>
      <c r="D62" s="103"/>
      <c r="E62" s="103"/>
      <c r="F62" s="103"/>
      <c r="G62" s="19"/>
      <c r="H62" s="19"/>
    </row>
    <row r="63" spans="1:8" x14ac:dyDescent="0.2">
      <c r="A63" s="1" t="str">
        <f>[2]MSRP_spreadsheet!A63</f>
        <v>Front Suspension</v>
      </c>
      <c r="B63" s="103"/>
      <c r="C63" s="103"/>
      <c r="D63" s="103"/>
      <c r="E63" s="103"/>
      <c r="F63" s="103"/>
      <c r="G63" s="19"/>
      <c r="H63" s="19"/>
    </row>
    <row r="64" spans="1:8" x14ac:dyDescent="0.2">
      <c r="A64" s="2" t="str">
        <f>[2]MSRP_spreadsheet!A64</f>
        <v>skis</v>
      </c>
      <c r="B64" s="103"/>
      <c r="C64" s="103"/>
      <c r="D64" s="103"/>
      <c r="E64" s="103"/>
      <c r="F64" s="103"/>
      <c r="G64" s="19"/>
      <c r="H64" s="19"/>
    </row>
    <row r="65" spans="1:8" x14ac:dyDescent="0.2">
      <c r="A65" s="2" t="str">
        <f>[2]MSRP_spreadsheet!A65</f>
        <v>shocks</v>
      </c>
      <c r="B65" s="103" t="s">
        <v>177</v>
      </c>
      <c r="C65" s="103"/>
      <c r="D65" s="103">
        <v>495</v>
      </c>
      <c r="E65" s="103" t="s">
        <v>178</v>
      </c>
      <c r="F65" s="103" t="s">
        <v>179</v>
      </c>
      <c r="G65" s="112" t="s">
        <v>180</v>
      </c>
      <c r="H65" s="112" t="s">
        <v>160</v>
      </c>
    </row>
    <row r="66" spans="1:8" x14ac:dyDescent="0.2">
      <c r="A66" s="2" t="str">
        <f>[2]MSRP_spreadsheet!A66</f>
        <v>springs</v>
      </c>
      <c r="B66" s="103"/>
      <c r="C66" s="103"/>
      <c r="D66" s="103"/>
      <c r="E66" s="103"/>
      <c r="F66" s="103"/>
      <c r="G66" s="19"/>
      <c r="H66" s="19"/>
    </row>
    <row r="67" spans="1:8" x14ac:dyDescent="0.2">
      <c r="A67" s="2" t="str">
        <f>[2]MSRP_spreadsheet!A67</f>
        <v>trailing arms/A-arms</v>
      </c>
      <c r="B67" s="103"/>
      <c r="C67" s="103"/>
      <c r="D67" s="103"/>
      <c r="E67" s="103"/>
      <c r="F67" s="103"/>
      <c r="G67" s="19"/>
      <c r="H67" s="19"/>
    </row>
    <row r="68" spans="1:8" x14ac:dyDescent="0.2">
      <c r="A68" s="2" t="str">
        <f>[2]MSRP_spreadsheet!A68</f>
        <v>steering components</v>
      </c>
      <c r="B68" s="103"/>
      <c r="C68" s="103"/>
      <c r="D68" s="103"/>
      <c r="E68" s="103"/>
      <c r="F68" s="103"/>
      <c r="G68" s="19"/>
      <c r="H68" s="19"/>
    </row>
    <row r="69" spans="1:8" x14ac:dyDescent="0.2">
      <c r="A69" s="2" t="str">
        <f>[2]MSRP_spreadsheet!A69</f>
        <v>fabrication</v>
      </c>
      <c r="B69" s="103"/>
      <c r="C69" s="103"/>
      <c r="D69" s="103"/>
      <c r="E69" s="103"/>
      <c r="F69" s="103"/>
      <c r="G69" s="19"/>
      <c r="H69" s="19"/>
    </row>
    <row r="70" spans="1:8" x14ac:dyDescent="0.2">
      <c r="A70" s="2" t="str">
        <f>[2]MSRP_spreadsheet!A70</f>
        <v>other</v>
      </c>
      <c r="B70" s="103"/>
      <c r="C70" s="103"/>
      <c r="D70" s="103"/>
      <c r="E70" s="103"/>
      <c r="F70" s="103"/>
      <c r="G70" s="19"/>
      <c r="H70" s="19"/>
    </row>
    <row r="71" spans="1:8" x14ac:dyDescent="0.2">
      <c r="A71" s="2"/>
      <c r="B71" s="103"/>
      <c r="C71" s="103"/>
      <c r="D71" s="103"/>
      <c r="E71" s="103"/>
      <c r="F71" s="103"/>
      <c r="G71" s="19"/>
      <c r="H71" s="19"/>
    </row>
    <row r="72" spans="1:8" x14ac:dyDescent="0.2">
      <c r="A72" s="1" t="str">
        <f>[2]MSRP_spreadsheet!A72</f>
        <v>Rear Suspension</v>
      </c>
      <c r="B72" s="103"/>
      <c r="C72" s="103"/>
      <c r="D72" s="103"/>
      <c r="E72" s="103"/>
      <c r="F72" s="103"/>
      <c r="G72" s="19"/>
      <c r="H72" s="19"/>
    </row>
    <row r="73" spans="1:8" x14ac:dyDescent="0.2">
      <c r="A73" s="2" t="str">
        <f>[2]MSRP_spreadsheet!A73</f>
        <v>wheels</v>
      </c>
      <c r="B73" s="103"/>
      <c r="C73" s="103"/>
      <c r="D73" s="103"/>
      <c r="E73" s="103"/>
      <c r="F73" s="103"/>
      <c r="G73" s="19"/>
      <c r="H73" s="19"/>
    </row>
    <row r="74" spans="1:8" x14ac:dyDescent="0.2">
      <c r="A74" s="2" t="str">
        <f>[2]MSRP_spreadsheet!A74</f>
        <v>shocks</v>
      </c>
      <c r="B74" s="104" t="s">
        <v>190</v>
      </c>
      <c r="C74" s="103"/>
      <c r="D74" s="103">
        <v>399</v>
      </c>
      <c r="E74" s="104" t="s">
        <v>191</v>
      </c>
      <c r="F74" s="104" t="s">
        <v>192</v>
      </c>
      <c r="G74" s="113" t="s">
        <v>193</v>
      </c>
      <c r="H74" s="112" t="s">
        <v>160</v>
      </c>
    </row>
    <row r="75" spans="1:8" x14ac:dyDescent="0.2">
      <c r="A75" s="2" t="str">
        <f>[2]MSRP_spreadsheet!A75</f>
        <v>springs</v>
      </c>
      <c r="B75" s="103"/>
      <c r="C75" s="103"/>
      <c r="D75" s="103"/>
      <c r="E75" s="103"/>
      <c r="F75" s="103"/>
      <c r="G75" s="19"/>
      <c r="H75" s="19"/>
    </row>
    <row r="76" spans="1:8" x14ac:dyDescent="0.2">
      <c r="A76" s="2" t="str">
        <f>[2]MSRP_spreadsheet!A76</f>
        <v>hyfax/sliders</v>
      </c>
      <c r="B76" s="103"/>
      <c r="C76" s="103"/>
      <c r="D76" s="103"/>
      <c r="E76" s="103"/>
      <c r="F76" s="103"/>
      <c r="G76" s="19"/>
      <c r="H76" s="19"/>
    </row>
    <row r="77" spans="1:8" x14ac:dyDescent="0.2">
      <c r="A77" s="2" t="str">
        <f>[2]MSRP_spreadsheet!A77</f>
        <v>mount points</v>
      </c>
      <c r="B77" s="103"/>
      <c r="C77" s="103"/>
      <c r="D77" s="103"/>
      <c r="E77" s="103"/>
      <c r="F77" s="103"/>
      <c r="G77" s="19"/>
      <c r="H77" s="19"/>
    </row>
    <row r="78" spans="1:8" x14ac:dyDescent="0.2">
      <c r="A78" s="2" t="str">
        <f>[2]MSRP_spreadsheet!A78</f>
        <v>fabrication</v>
      </c>
      <c r="B78" s="103"/>
      <c r="C78" s="103"/>
      <c r="D78" s="103"/>
      <c r="E78" s="103"/>
      <c r="F78" s="103"/>
      <c r="G78" s="19"/>
      <c r="H78" s="19"/>
    </row>
    <row r="79" spans="1:8" x14ac:dyDescent="0.2">
      <c r="A79" s="2" t="str">
        <f>[2]MSRP_spreadsheet!A79</f>
        <v>other</v>
      </c>
      <c r="B79" s="103"/>
      <c r="C79" s="103"/>
      <c r="D79" s="103"/>
      <c r="E79" s="103"/>
      <c r="F79" s="103"/>
      <c r="G79" s="19"/>
      <c r="H79" s="19"/>
    </row>
    <row r="80" spans="1:8" x14ac:dyDescent="0.2">
      <c r="A80" s="2"/>
      <c r="B80" s="103"/>
      <c r="C80" s="103"/>
      <c r="D80" s="103"/>
      <c r="E80" s="103"/>
      <c r="F80" s="103"/>
      <c r="G80" s="19"/>
      <c r="H80" s="19"/>
    </row>
    <row r="81" spans="1:8" x14ac:dyDescent="0.2">
      <c r="A81" s="1" t="str">
        <f>[2]MSRP_spreadsheet!A81</f>
        <v>Drivetrain</v>
      </c>
      <c r="B81" s="103"/>
      <c r="C81" s="103"/>
      <c r="D81" s="103"/>
      <c r="E81" s="103"/>
      <c r="F81" s="103"/>
      <c r="G81" s="19"/>
      <c r="H81" s="19"/>
    </row>
    <row r="82" spans="1:8" x14ac:dyDescent="0.2">
      <c r="A82" s="2" t="str">
        <f>[2]MSRP_spreadsheet!A82</f>
        <v>track</v>
      </c>
      <c r="B82" s="104" t="s">
        <v>185</v>
      </c>
      <c r="C82" s="103"/>
      <c r="D82" s="103">
        <v>445</v>
      </c>
      <c r="E82" s="104" t="s">
        <v>186</v>
      </c>
      <c r="F82" s="104" t="s">
        <v>184</v>
      </c>
      <c r="G82" s="102" t="s">
        <v>183</v>
      </c>
      <c r="H82" s="102" t="s">
        <v>167</v>
      </c>
    </row>
    <row r="83" spans="1:8" x14ac:dyDescent="0.2">
      <c r="A83" s="2" t="str">
        <f>[2]MSRP_spreadsheet!A83</f>
        <v>studs</v>
      </c>
      <c r="B83" s="103"/>
      <c r="C83" s="103"/>
      <c r="D83" s="103"/>
      <c r="E83" s="103"/>
      <c r="F83" s="103"/>
      <c r="G83" s="19"/>
      <c r="H83" s="19"/>
    </row>
    <row r="84" spans="1:8" x14ac:dyDescent="0.2">
      <c r="A84" s="2" t="str">
        <f>[2]MSRP_spreadsheet!A84</f>
        <v>driveshaft/drive sprockets</v>
      </c>
      <c r="B84" s="103"/>
      <c r="C84" s="103"/>
      <c r="D84" s="103"/>
      <c r="E84" s="103"/>
      <c r="F84" s="103"/>
      <c r="G84" s="19"/>
      <c r="H84" s="19"/>
    </row>
    <row r="85" spans="1:8" x14ac:dyDescent="0.2">
      <c r="A85" s="2" t="str">
        <f>[2]MSRP_spreadsheet!A85</f>
        <v>jackshaft</v>
      </c>
      <c r="B85" s="103"/>
      <c r="C85" s="103"/>
      <c r="D85" s="103"/>
      <c r="E85" s="103"/>
      <c r="F85" s="103"/>
      <c r="G85" s="19"/>
      <c r="H85" s="19"/>
    </row>
    <row r="86" spans="1:8" x14ac:dyDescent="0.2">
      <c r="A86" s="2" t="str">
        <f>[2]MSRP_spreadsheet!A86</f>
        <v>chaincase/gear box</v>
      </c>
      <c r="B86" s="103" t="s">
        <v>197</v>
      </c>
      <c r="C86" s="103"/>
      <c r="D86" s="103">
        <v>895</v>
      </c>
      <c r="E86" s="103" t="s">
        <v>198</v>
      </c>
      <c r="F86" s="103" t="s">
        <v>199</v>
      </c>
      <c r="G86" s="116" t="s">
        <v>200</v>
      </c>
      <c r="H86" s="19" t="s">
        <v>201</v>
      </c>
    </row>
    <row r="87" spans="1:8" x14ac:dyDescent="0.2">
      <c r="A87" s="2" t="str">
        <f>[2]MSRP_spreadsheet!A87</f>
        <v>drive clutch</v>
      </c>
      <c r="B87" s="103"/>
      <c r="C87" s="103"/>
      <c r="D87" s="103"/>
      <c r="E87" s="103"/>
      <c r="F87" s="103"/>
      <c r="G87" s="19"/>
      <c r="H87" s="19"/>
    </row>
    <row r="88" spans="1:8" x14ac:dyDescent="0.2">
      <c r="A88" s="2" t="str">
        <f>[2]MSRP_spreadsheet!A88</f>
        <v>driven clutch</v>
      </c>
      <c r="B88" s="103"/>
      <c r="C88" s="103"/>
      <c r="D88" s="103"/>
      <c r="E88" s="103"/>
      <c r="F88" s="103"/>
      <c r="G88" s="19"/>
      <c r="H88" s="19"/>
    </row>
    <row r="89" spans="1:8" x14ac:dyDescent="0.2">
      <c r="A89" s="2" t="str">
        <f>[2]MSRP_spreadsheet!A89</f>
        <v>drive belt</v>
      </c>
      <c r="B89" s="103"/>
      <c r="C89" s="103"/>
      <c r="D89" s="103"/>
      <c r="E89" s="103"/>
      <c r="F89" s="103"/>
      <c r="G89" s="19"/>
      <c r="H89" s="19"/>
    </row>
    <row r="90" spans="1:8" x14ac:dyDescent="0.2">
      <c r="A90" s="2" t="str">
        <f>[2]MSRP_spreadsheet!A90</f>
        <v>cvt guarding/cover</v>
      </c>
      <c r="B90" s="103"/>
      <c r="C90" s="103"/>
      <c r="D90" s="103"/>
      <c r="E90" s="103"/>
      <c r="F90" s="103"/>
      <c r="G90" s="19"/>
      <c r="H90" s="19"/>
    </row>
    <row r="91" spans="1:8" x14ac:dyDescent="0.2">
      <c r="A91" s="2" t="str">
        <f>[2]MSRP_spreadsheet!A91</f>
        <v>clutch adaptor</v>
      </c>
      <c r="B91" s="103"/>
      <c r="C91" s="103"/>
      <c r="D91" s="103"/>
      <c r="E91" s="103"/>
      <c r="F91" s="103"/>
      <c r="G91" s="19"/>
      <c r="H91" s="19"/>
    </row>
    <row r="92" spans="1:8" x14ac:dyDescent="0.2">
      <c r="A92" s="2" t="str">
        <f>[2]MSRP_spreadsheet!A92</f>
        <v>fabrication</v>
      </c>
      <c r="B92" s="103"/>
      <c r="C92" s="103"/>
      <c r="D92" s="103"/>
      <c r="E92" s="103"/>
      <c r="F92" s="103"/>
      <c r="G92" s="19"/>
      <c r="H92" s="19"/>
    </row>
    <row r="93" spans="1:8" x14ac:dyDescent="0.2">
      <c r="A93" s="2" t="str">
        <f>[2]MSRP_spreadsheet!A93</f>
        <v>other</v>
      </c>
      <c r="B93" s="103"/>
      <c r="C93" s="103"/>
      <c r="D93" s="103"/>
      <c r="E93" s="103"/>
      <c r="F93" s="103"/>
      <c r="G93" s="19"/>
      <c r="H93" s="19"/>
    </row>
    <row r="94" spans="1:8" x14ac:dyDescent="0.2">
      <c r="A94" s="2"/>
      <c r="B94" s="103"/>
      <c r="C94" s="103"/>
      <c r="D94" s="103"/>
      <c r="E94" s="103"/>
      <c r="F94" s="103"/>
      <c r="G94" s="19"/>
      <c r="H94" s="19"/>
    </row>
    <row r="95" spans="1:8" x14ac:dyDescent="0.2">
      <c r="A95" s="1" t="str">
        <f>[2]MSRP_spreadsheet!A95</f>
        <v>Cooling System</v>
      </c>
      <c r="B95" s="103"/>
      <c r="C95" s="103"/>
      <c r="D95" s="103"/>
      <c r="E95" s="103"/>
      <c r="F95" s="103"/>
      <c r="G95" s="19"/>
      <c r="H95" s="19"/>
    </row>
    <row r="96" spans="1:8" x14ac:dyDescent="0.2">
      <c r="A96" s="2" t="str">
        <f>[2]MSRP_spreadsheet!A96</f>
        <v>radiator</v>
      </c>
      <c r="B96" s="103"/>
      <c r="C96" s="103"/>
      <c r="D96" s="103"/>
      <c r="E96" s="103"/>
      <c r="F96" s="103"/>
      <c r="G96" s="19"/>
      <c r="H96" s="19"/>
    </row>
    <row r="97" spans="1:8" x14ac:dyDescent="0.2">
      <c r="A97" s="2" t="str">
        <f>[2]MSRP_spreadsheet!A97</f>
        <v>coolant pump</v>
      </c>
      <c r="B97" s="103"/>
      <c r="C97" s="103"/>
      <c r="D97" s="103"/>
      <c r="E97" s="103"/>
      <c r="F97" s="103"/>
      <c r="G97" s="19"/>
      <c r="H97" s="19"/>
    </row>
    <row r="98" spans="1:8" x14ac:dyDescent="0.2">
      <c r="A98" s="2" t="str">
        <f>[2]MSRP_spreadsheet!A98</f>
        <v>fan</v>
      </c>
      <c r="B98" s="103"/>
      <c r="C98" s="103"/>
      <c r="D98" s="103"/>
      <c r="E98" s="103"/>
      <c r="F98" s="103"/>
      <c r="G98" s="19"/>
      <c r="H98" s="19"/>
    </row>
    <row r="99" spans="1:8" x14ac:dyDescent="0.2">
      <c r="A99" s="2" t="str">
        <f>[2]MSRP_spreadsheet!A99</f>
        <v>heat exchanger</v>
      </c>
      <c r="B99" s="103"/>
      <c r="C99" s="103"/>
      <c r="D99" s="103"/>
      <c r="E99" s="103"/>
      <c r="F99" s="103"/>
      <c r="G99" s="19"/>
      <c r="H99" s="19"/>
    </row>
    <row r="100" spans="1:8" x14ac:dyDescent="0.2">
      <c r="A100" s="2" t="str">
        <f>[2]MSRP_spreadsheet!A100</f>
        <v>thermostat</v>
      </c>
      <c r="B100" s="103"/>
      <c r="C100" s="103"/>
      <c r="D100" s="103"/>
      <c r="E100" s="103"/>
      <c r="F100" s="103"/>
      <c r="G100" s="19"/>
      <c r="H100" s="19"/>
    </row>
    <row r="101" spans="1:8" x14ac:dyDescent="0.2">
      <c r="A101" s="2" t="str">
        <f>[2]MSRP_spreadsheet!A101</f>
        <v>fabrication</v>
      </c>
      <c r="B101" s="103"/>
      <c r="C101" s="103"/>
      <c r="D101" s="103"/>
      <c r="E101" s="103"/>
      <c r="F101" s="103"/>
      <c r="G101" s="19"/>
      <c r="H101" s="19"/>
    </row>
    <row r="102" spans="1:8" x14ac:dyDescent="0.2">
      <c r="A102" s="2" t="str">
        <f>[2]MSRP_spreadsheet!A102</f>
        <v>other</v>
      </c>
      <c r="B102" s="103"/>
      <c r="C102" s="103"/>
      <c r="D102" s="103"/>
      <c r="E102" s="103"/>
      <c r="F102" s="103"/>
      <c r="G102" s="19"/>
      <c r="H102" s="19"/>
    </row>
    <row r="103" spans="1:8" x14ac:dyDescent="0.2">
      <c r="A103" s="2"/>
      <c r="B103" s="103"/>
      <c r="C103" s="103"/>
      <c r="D103" s="103"/>
      <c r="E103" s="103"/>
      <c r="F103" s="103"/>
      <c r="G103" s="19"/>
      <c r="H103" s="19"/>
    </row>
    <row r="104" spans="1:8" x14ac:dyDescent="0.2">
      <c r="A104" s="1" t="str">
        <f>[2]MSRP_spreadsheet!A104</f>
        <v>Noise/Vibration/Harshness</v>
      </c>
      <c r="B104" s="103"/>
      <c r="C104" s="103"/>
      <c r="D104" s="103"/>
      <c r="E104" s="103"/>
      <c r="F104" s="103"/>
      <c r="G104" s="19"/>
      <c r="H104" s="19"/>
    </row>
    <row r="105" spans="1:8" x14ac:dyDescent="0.2">
      <c r="A105" s="2" t="str">
        <f>[2]MSRP_spreadsheet!A105</f>
        <v>skirting</v>
      </c>
      <c r="B105" s="103"/>
      <c r="C105" s="103"/>
      <c r="D105" s="103"/>
      <c r="E105" s="103"/>
      <c r="F105" s="103"/>
      <c r="G105" s="19"/>
      <c r="H105" s="19"/>
    </row>
    <row r="106" spans="1:8" x14ac:dyDescent="0.2">
      <c r="A106" s="2" t="str">
        <f>[2]MSRP_spreadsheet!A106</f>
        <v>hood lining</v>
      </c>
      <c r="B106" s="103"/>
      <c r="C106" s="103"/>
      <c r="D106" s="103"/>
      <c r="E106" s="103"/>
      <c r="F106" s="103"/>
      <c r="G106" s="19"/>
      <c r="H106" s="19"/>
    </row>
    <row r="107" spans="1:8" x14ac:dyDescent="0.2">
      <c r="A107" s="2" t="str">
        <f>[2]MSRP_spreadsheet!A107</f>
        <v>tunnel lining</v>
      </c>
      <c r="B107" s="103"/>
      <c r="C107" s="103"/>
      <c r="D107" s="103">
        <v>82.99</v>
      </c>
      <c r="E107" s="103"/>
      <c r="F107" s="103">
        <v>82.99</v>
      </c>
      <c r="G107" s="102" t="s">
        <v>172</v>
      </c>
      <c r="H107" s="102" t="s">
        <v>162</v>
      </c>
    </row>
    <row r="108" spans="1:8" x14ac:dyDescent="0.2">
      <c r="A108" s="2" t="str">
        <f>[2]MSRP_spreadsheet!A108</f>
        <v>fiberglass packing</v>
      </c>
      <c r="B108" s="103"/>
      <c r="C108" s="103"/>
      <c r="D108" s="103"/>
      <c r="E108" s="103"/>
      <c r="F108" s="103"/>
      <c r="G108" s="19"/>
      <c r="H108" s="19"/>
    </row>
    <row r="109" spans="1:8" x14ac:dyDescent="0.2">
      <c r="A109" s="2" t="str">
        <f>[2]MSRP_spreadsheet!A109</f>
        <v>other</v>
      </c>
      <c r="B109" s="103"/>
      <c r="C109" s="103"/>
      <c r="D109" s="104">
        <v>39.99</v>
      </c>
      <c r="E109" s="103"/>
      <c r="F109" s="103"/>
      <c r="G109" s="102" t="s">
        <v>168</v>
      </c>
      <c r="H109" s="19"/>
    </row>
    <row r="110" spans="1:8" x14ac:dyDescent="0.2">
      <c r="A110" s="2"/>
      <c r="B110" s="103"/>
      <c r="C110" s="103"/>
      <c r="D110" s="103"/>
      <c r="E110" s="103"/>
      <c r="F110" s="103"/>
      <c r="G110" s="19"/>
      <c r="H110" s="19"/>
    </row>
    <row r="111" spans="1:8" x14ac:dyDescent="0.2">
      <c r="A111" s="1" t="str">
        <f>[2]MSRP_spreadsheet!A111</f>
        <v>Chassis</v>
      </c>
      <c r="B111" s="103"/>
      <c r="C111" s="103"/>
      <c r="D111" s="103"/>
      <c r="E111" s="103"/>
      <c r="F111" s="103"/>
      <c r="G111" s="19"/>
      <c r="H111" s="19"/>
    </row>
    <row r="112" spans="1:8" x14ac:dyDescent="0.2">
      <c r="A112" s="2" t="str">
        <f>[2]MSRP_spreadsheet!A112</f>
        <v>bulkhead modification</v>
      </c>
      <c r="B112" s="103"/>
      <c r="C112" s="103"/>
      <c r="D112" s="103"/>
      <c r="E112" s="103"/>
      <c r="F112" s="103"/>
      <c r="G112" s="19"/>
      <c r="H112" s="19"/>
    </row>
    <row r="113" spans="1:8" x14ac:dyDescent="0.2">
      <c r="A113" s="2" t="str">
        <f>[2]MSRP_spreadsheet!A113</f>
        <v>tunnel modification</v>
      </c>
      <c r="B113" s="103"/>
      <c r="C113" s="103"/>
      <c r="D113" s="103"/>
      <c r="E113" s="103"/>
      <c r="F113" s="103"/>
      <c r="G113" s="19"/>
      <c r="H113" s="19"/>
    </row>
    <row r="114" spans="1:8" x14ac:dyDescent="0.2">
      <c r="A114" s="2" t="str">
        <f>[2]MSRP_spreadsheet!A114</f>
        <v>seat</v>
      </c>
      <c r="B114" s="103"/>
      <c r="C114" s="103"/>
      <c r="D114" s="103"/>
      <c r="E114" s="103"/>
      <c r="F114" s="103"/>
      <c r="G114" s="19"/>
      <c r="H114" s="19"/>
    </row>
    <row r="115" spans="1:8" x14ac:dyDescent="0.2">
      <c r="A115" s="2" t="str">
        <f>[2]MSRP_spreadsheet!A115</f>
        <v>hood</v>
      </c>
      <c r="B115" s="103"/>
      <c r="C115" s="103"/>
      <c r="D115" s="103"/>
      <c r="E115" s="103"/>
      <c r="F115" s="103"/>
      <c r="G115" s="19"/>
      <c r="H115" s="19"/>
    </row>
    <row r="116" spans="1:8" x14ac:dyDescent="0.2">
      <c r="A116" s="2" t="str">
        <f>[2]MSRP_spreadsheet!A116</f>
        <v>windshield</v>
      </c>
      <c r="B116" s="103"/>
      <c r="C116" s="103"/>
      <c r="D116" s="103"/>
      <c r="E116" s="103"/>
      <c r="F116" s="103"/>
      <c r="G116" s="19"/>
      <c r="H116" s="19"/>
    </row>
    <row r="117" spans="1:8" x14ac:dyDescent="0.2">
      <c r="A117" s="2" t="str">
        <f>[2]MSRP_spreadsheet!A117</f>
        <v>motor mount</v>
      </c>
      <c r="B117" s="103"/>
      <c r="C117" s="103"/>
      <c r="D117" s="103"/>
      <c r="E117" s="103"/>
      <c r="F117" s="103"/>
      <c r="G117" s="19"/>
      <c r="H117" s="19"/>
    </row>
    <row r="118" spans="1:8" x14ac:dyDescent="0.2">
      <c r="A118" s="2" t="str">
        <f>[2]MSRP_spreadsheet!A118</f>
        <v>fuel tank</v>
      </c>
      <c r="B118" s="103"/>
      <c r="C118" s="103"/>
      <c r="D118" s="103"/>
      <c r="E118" s="103"/>
      <c r="F118" s="103"/>
      <c r="G118" s="19"/>
      <c r="H118" s="19"/>
    </row>
    <row r="119" spans="1:8" x14ac:dyDescent="0.2">
      <c r="A119" s="2" t="str">
        <f>[2]MSRP_spreadsheet!A119</f>
        <v>battery box</v>
      </c>
      <c r="B119" s="103"/>
      <c r="C119" s="103"/>
      <c r="D119" s="103"/>
      <c r="E119" s="103"/>
      <c r="F119" s="103"/>
      <c r="G119" s="19"/>
      <c r="H119" s="19"/>
    </row>
    <row r="120" spans="1:8" x14ac:dyDescent="0.2">
      <c r="A120" s="2" t="str">
        <f>[2]MSRP_spreadsheet!A120</f>
        <v>handlebars/hooks/risers</v>
      </c>
      <c r="B120" s="103"/>
      <c r="C120" s="103"/>
      <c r="D120" s="103"/>
      <c r="E120" s="103"/>
      <c r="F120" s="103"/>
      <c r="G120" s="19"/>
      <c r="H120" s="19"/>
    </row>
    <row r="121" spans="1:8" x14ac:dyDescent="0.2">
      <c r="A121" s="2" t="str">
        <f>[2]MSRP_spreadsheet!A121</f>
        <v>hand guards</v>
      </c>
      <c r="B121" s="103"/>
      <c r="C121" s="103"/>
      <c r="D121" s="103"/>
      <c r="E121" s="103"/>
      <c r="F121" s="103"/>
      <c r="G121" s="19"/>
      <c r="H121" s="19"/>
    </row>
    <row r="122" spans="1:8" x14ac:dyDescent="0.2">
      <c r="A122" s="2" t="str">
        <f>[2]MSRP_spreadsheet!A122</f>
        <v>throttle</v>
      </c>
      <c r="B122" s="104" t="s">
        <v>166</v>
      </c>
      <c r="C122" s="103"/>
      <c r="D122" s="103">
        <v>216.99</v>
      </c>
      <c r="E122" s="103"/>
      <c r="F122" s="104" t="s">
        <v>188</v>
      </c>
      <c r="G122" s="102" t="s">
        <v>165</v>
      </c>
      <c r="H122" s="102" t="s">
        <v>167</v>
      </c>
    </row>
    <row r="123" spans="1:8" x14ac:dyDescent="0.2">
      <c r="A123" s="2" t="str">
        <f>[2]MSRP_spreadsheet!A123</f>
        <v>brake system</v>
      </c>
      <c r="B123" s="103"/>
      <c r="C123" s="103"/>
      <c r="D123" s="103"/>
      <c r="E123" s="103"/>
      <c r="F123" s="103"/>
      <c r="G123" s="19"/>
      <c r="H123" s="19"/>
    </row>
    <row r="124" spans="1:8" x14ac:dyDescent="0.2">
      <c r="A124" s="2" t="str">
        <f>[2]MSRP_spreadsheet!A124</f>
        <v>heated grips</v>
      </c>
      <c r="B124" s="103"/>
      <c r="C124" s="103"/>
      <c r="D124" s="103"/>
      <c r="E124" s="103"/>
      <c r="F124" s="103"/>
      <c r="G124" s="19"/>
      <c r="H124" s="19"/>
    </row>
    <row r="125" spans="1:8" x14ac:dyDescent="0.2">
      <c r="A125" s="2" t="str">
        <f>[2]MSRP_spreadsheet!A125</f>
        <v>fabrication</v>
      </c>
      <c r="B125" s="103"/>
      <c r="C125" s="103"/>
      <c r="D125" s="103"/>
      <c r="E125" s="103"/>
      <c r="F125" s="103"/>
      <c r="G125" s="19"/>
      <c r="H125" s="19"/>
    </row>
    <row r="126" spans="1:8" x14ac:dyDescent="0.2">
      <c r="A126" s="2" t="str">
        <f>[2]MSRP_spreadsheet!A126</f>
        <v>other</v>
      </c>
      <c r="B126" s="103"/>
      <c r="C126" s="103"/>
      <c r="D126" s="103"/>
      <c r="E126" s="103"/>
      <c r="F126" s="103"/>
      <c r="G126" s="19"/>
      <c r="H126" s="19"/>
    </row>
    <row r="127" spans="1:8" x14ac:dyDescent="0.2">
      <c r="A127" s="2"/>
      <c r="B127" s="103"/>
      <c r="C127" s="103"/>
      <c r="D127" s="103"/>
      <c r="E127" s="103"/>
      <c r="F127" s="103"/>
      <c r="G127" s="19"/>
      <c r="H127" s="19"/>
    </row>
    <row r="128" spans="1:8" x14ac:dyDescent="0.2">
      <c r="A128" s="1" t="str">
        <f>[2]MSRP_spreadsheet!A128</f>
        <v>Electrical</v>
      </c>
      <c r="B128" s="103"/>
      <c r="C128" s="103"/>
      <c r="D128" s="103"/>
      <c r="E128" s="103"/>
      <c r="F128" s="103"/>
      <c r="G128" s="19"/>
      <c r="H128" s="19"/>
    </row>
    <row r="129" spans="1:8" x14ac:dyDescent="0.2">
      <c r="A129" s="110" t="s">
        <v>47</v>
      </c>
      <c r="B129" s="57"/>
      <c r="C129" s="57"/>
      <c r="D129" s="57"/>
      <c r="E129" s="57"/>
      <c r="F129" s="61"/>
      <c r="G129" s="102"/>
      <c r="H129" s="19"/>
    </row>
    <row r="130" spans="1:8" x14ac:dyDescent="0.2">
      <c r="A130" s="2" t="str">
        <f>[2]MSRP_spreadsheet!A130</f>
        <v>switches</v>
      </c>
      <c r="B130" s="103"/>
      <c r="C130" s="103"/>
      <c r="D130" s="103"/>
      <c r="E130" s="103"/>
      <c r="F130" s="103"/>
      <c r="G130" s="19"/>
      <c r="H130" s="19"/>
    </row>
    <row r="131" spans="1:8" x14ac:dyDescent="0.2">
      <c r="A131" s="2" t="str">
        <f>[2]MSRP_spreadsheet!A131</f>
        <v>connectors</v>
      </c>
      <c r="B131" s="103"/>
      <c r="C131" s="103"/>
      <c r="D131" s="103"/>
      <c r="E131" s="103"/>
      <c r="F131" s="103"/>
      <c r="G131" s="19"/>
      <c r="H131" s="19"/>
    </row>
    <row r="132" spans="1:8" x14ac:dyDescent="0.2">
      <c r="A132" s="2" t="str">
        <f>[2]MSRP_spreadsheet!A132</f>
        <v>fuses</v>
      </c>
      <c r="B132" s="103"/>
      <c r="C132" s="103"/>
      <c r="D132" s="103"/>
      <c r="E132" s="103"/>
      <c r="F132" s="103"/>
      <c r="G132" s="19"/>
      <c r="H132" s="19"/>
    </row>
    <row r="133" spans="1:8" x14ac:dyDescent="0.2">
      <c r="A133" s="2" t="str">
        <f>[2]MSRP_spreadsheet!A133</f>
        <v>wire/cable</v>
      </c>
      <c r="B133" s="103"/>
      <c r="C133" s="103"/>
      <c r="D133" s="103"/>
      <c r="E133" s="103"/>
      <c r="F133" s="103"/>
      <c r="G133" s="19"/>
      <c r="H133" s="19"/>
    </row>
    <row r="134" spans="1:8" x14ac:dyDescent="0.2">
      <c r="A134" s="2" t="str">
        <f>[2]MSRP_spreadsheet!A134</f>
        <v>lighting</v>
      </c>
      <c r="B134" s="103"/>
      <c r="C134" s="103"/>
      <c r="D134" s="103"/>
      <c r="E134" s="103"/>
      <c r="F134" s="103"/>
      <c r="G134" s="19"/>
      <c r="H134" s="19"/>
    </row>
    <row r="135" spans="1:8" x14ac:dyDescent="0.2">
      <c r="A135" s="2" t="str">
        <f>[2]MSRP_spreadsheet!A135</f>
        <v>motor charger</v>
      </c>
      <c r="B135" s="103"/>
      <c r="C135" s="103"/>
      <c r="D135" s="103"/>
      <c r="E135" s="103"/>
      <c r="F135" s="103"/>
      <c r="G135" s="19"/>
      <c r="H135" s="19"/>
    </row>
    <row r="136" spans="1:8" x14ac:dyDescent="0.2">
      <c r="A136" s="2" t="str">
        <f>[2]MSRP_spreadsheet!A136</f>
        <v>contactor</v>
      </c>
      <c r="B136" s="103"/>
      <c r="C136" s="103"/>
      <c r="D136" s="103"/>
      <c r="E136" s="103"/>
      <c r="F136" s="103"/>
      <c r="G136" s="19"/>
      <c r="H136" s="19"/>
    </row>
    <row r="137" spans="1:8" x14ac:dyDescent="0.2">
      <c r="A137" s="2" t="str">
        <f>[2]MSRP_spreadsheet!A137</f>
        <v>motor controller</v>
      </c>
      <c r="B137" s="103"/>
      <c r="C137" s="103"/>
      <c r="D137" s="103"/>
      <c r="E137" s="103"/>
      <c r="F137" s="103"/>
      <c r="G137" s="19"/>
      <c r="H137" s="19"/>
    </row>
    <row r="138" spans="1:8" x14ac:dyDescent="0.2">
      <c r="A138" s="2" t="str">
        <f>[2]MSRP_spreadsheet!A138</f>
        <v>injector controller</v>
      </c>
      <c r="B138" s="103"/>
      <c r="C138" s="103"/>
      <c r="D138" s="103"/>
      <c r="E138" s="103"/>
      <c r="F138" s="103"/>
      <c r="G138" s="19"/>
      <c r="H138" s="19"/>
    </row>
    <row r="139" spans="1:8" x14ac:dyDescent="0.2">
      <c r="A139" s="2" t="str">
        <f>[2]MSRP_spreadsheet!A139</f>
        <v>boost controller</v>
      </c>
      <c r="B139" s="103"/>
      <c r="C139" s="103"/>
      <c r="D139" s="103"/>
      <c r="E139" s="103"/>
      <c r="F139" s="103"/>
      <c r="G139" s="19"/>
      <c r="H139" s="19"/>
    </row>
    <row r="140" spans="1:8" x14ac:dyDescent="0.2">
      <c r="A140" s="2" t="str">
        <f>[2]MSRP_spreadsheet!A140</f>
        <v>exhaust gas temperature (EGT) sensor</v>
      </c>
      <c r="B140" s="103"/>
      <c r="C140" s="103"/>
      <c r="D140" s="103"/>
      <c r="E140" s="103"/>
      <c r="F140" s="103"/>
      <c r="G140" s="19"/>
      <c r="H140" s="19"/>
    </row>
    <row r="141" spans="1:8" x14ac:dyDescent="0.2">
      <c r="A141" s="2" t="str">
        <f>[2]MSRP_spreadsheet!A141</f>
        <v>general sensor(s)</v>
      </c>
      <c r="B141" s="103"/>
      <c r="C141" s="103"/>
      <c r="D141" s="103"/>
      <c r="E141" s="103"/>
      <c r="F141" s="103"/>
      <c r="G141" s="19"/>
      <c r="H141" s="19"/>
    </row>
    <row r="142" spans="1:8" x14ac:dyDescent="0.2">
      <c r="A142" s="2" t="str">
        <f>[2]MSRP_spreadsheet!A142</f>
        <v>engine calibration hardware</v>
      </c>
      <c r="B142" s="103"/>
      <c r="C142" s="103"/>
      <c r="D142" s="103"/>
      <c r="E142" s="103"/>
      <c r="F142" s="103"/>
      <c r="G142" s="19"/>
      <c r="H142" s="19"/>
    </row>
    <row r="143" spans="1:8" x14ac:dyDescent="0.2">
      <c r="A143" s="2" t="str">
        <f>[2]MSRP_spreadsheet!A143</f>
        <v>engine calibration software</v>
      </c>
      <c r="B143" s="103"/>
      <c r="C143" s="103"/>
      <c r="D143" s="103"/>
      <c r="E143" s="103"/>
      <c r="F143" s="103"/>
      <c r="G143" s="19"/>
      <c r="H143" s="19"/>
    </row>
    <row r="144" spans="1:8" x14ac:dyDescent="0.2">
      <c r="A144" s="2" t="str">
        <f>[2]MSRP_spreadsheet!A144</f>
        <v>fabrication</v>
      </c>
      <c r="B144" s="103"/>
      <c r="C144" s="103"/>
      <c r="D144" s="103"/>
      <c r="E144" s="103"/>
      <c r="F144" s="103"/>
      <c r="G144" s="19"/>
      <c r="H144" s="19"/>
    </row>
    <row r="145" spans="1:8" x14ac:dyDescent="0.2">
      <c r="A145" s="2" t="str">
        <f>[2]MSRP_spreadsheet!A145</f>
        <v>pulley</v>
      </c>
      <c r="B145" s="103"/>
      <c r="C145" s="103"/>
      <c r="D145" s="103"/>
      <c r="E145" s="103"/>
      <c r="F145" s="103"/>
      <c r="G145" s="19"/>
      <c r="H145" s="19"/>
    </row>
    <row r="146" spans="1:8" x14ac:dyDescent="0.2">
      <c r="A146" s="2"/>
      <c r="B146" s="103"/>
      <c r="C146" s="103"/>
      <c r="D146" s="103"/>
      <c r="E146" s="103"/>
      <c r="F146" s="103"/>
      <c r="G146" s="19"/>
      <c r="H146" s="19"/>
    </row>
    <row r="147" spans="1:8" x14ac:dyDescent="0.2">
      <c r="A147" s="2"/>
      <c r="B147" s="103"/>
      <c r="C147" s="103"/>
      <c r="D147" s="103"/>
      <c r="E147" s="103"/>
      <c r="F147" s="103"/>
      <c r="G147" s="19"/>
      <c r="H147" s="19"/>
    </row>
    <row r="148" spans="1:8" x14ac:dyDescent="0.2">
      <c r="A148" s="2"/>
      <c r="B148" s="103"/>
      <c r="C148" s="103"/>
      <c r="D148" s="103"/>
      <c r="E148" s="103"/>
      <c r="F148" s="103"/>
      <c r="G148" s="19"/>
      <c r="H148" s="19"/>
    </row>
    <row r="149" spans="1:8" x14ac:dyDescent="0.2">
      <c r="A149" s="19"/>
      <c r="B149" s="114"/>
      <c r="C149" s="114"/>
      <c r="D149" s="114"/>
      <c r="E149" s="114"/>
      <c r="F149" s="114"/>
      <c r="G149" s="19"/>
      <c r="H149" s="19"/>
    </row>
  </sheetData>
  <mergeCells count="1">
    <mergeCell ref="B1:F1"/>
  </mergeCells>
  <phoneticPr fontId="4" type="noConversion"/>
  <pageMargins left="0.25" right="0.25" top="1" bottom="0.5" header="0.5" footer="0"/>
  <pageSetup orientation="landscape" r:id="rId1"/>
  <headerFooter alignWithMargins="0">
    <oddHeader>&amp;C&amp;"Arial,Bold"&amp;12[Insert School Name]
SAE 2008 Clean Snowmobile Challenge MSRP - Supporting Calculations</oddHeader>
    <oddFooter>&amp;CPage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8"/>
  <sheetViews>
    <sheetView topLeftCell="A222" zoomScale="60" zoomScaleNormal="60" workbookViewId="0">
      <selection activeCell="U150" sqref="U150"/>
    </sheetView>
  </sheetViews>
  <sheetFormatPr defaultRowHeight="12.75" x14ac:dyDescent="0.2"/>
  <cols>
    <col min="1" max="1" width="7.85546875" customWidth="1"/>
    <col min="2" max="2" width="17" customWidth="1"/>
    <col min="3" max="3" width="20.140625" customWidth="1"/>
    <col min="4" max="4" width="17.5703125" customWidth="1"/>
    <col min="18" max="18" width="12.42578125" customWidth="1"/>
    <col min="19" max="19" width="12.7109375" customWidth="1"/>
    <col min="20" max="20" width="10.85546875" customWidth="1"/>
    <col min="21" max="21" width="13" customWidth="1"/>
    <col min="26" max="26" width="11.42578125" customWidth="1"/>
  </cols>
  <sheetData>
    <row r="1" spans="2:26" ht="12.75" customHeight="1" x14ac:dyDescent="0.2"/>
    <row r="2" spans="2:26" ht="26.25" customHeight="1" x14ac:dyDescent="0.25">
      <c r="B2" s="89" t="s">
        <v>129</v>
      </c>
      <c r="C2" s="90"/>
      <c r="D2" s="90"/>
      <c r="E2" s="85" t="s">
        <v>130</v>
      </c>
      <c r="F2" s="47"/>
    </row>
    <row r="3" spans="2:26" x14ac:dyDescent="0.2">
      <c r="R3" s="88" t="s">
        <v>136</v>
      </c>
      <c r="S3" s="46"/>
    </row>
    <row r="12" spans="2:26" x14ac:dyDescent="0.2">
      <c r="Z12" s="68"/>
    </row>
    <row r="13" spans="2:26" x14ac:dyDescent="0.2">
      <c r="Z13" s="68"/>
    </row>
    <row r="14" spans="2:26" x14ac:dyDescent="0.2">
      <c r="Z14" s="69"/>
    </row>
    <row r="15" spans="2:26" x14ac:dyDescent="0.2">
      <c r="Z15" s="68"/>
    </row>
    <row r="16" spans="2:26" x14ac:dyDescent="0.2">
      <c r="Z16" s="68"/>
    </row>
    <row r="26" spans="2:21" ht="15" x14ac:dyDescent="0.2">
      <c r="R26" s="77" t="s">
        <v>146</v>
      </c>
      <c r="S26" s="71"/>
      <c r="T26" s="44"/>
      <c r="U26" s="47"/>
    </row>
    <row r="27" spans="2:21" ht="15.75" x14ac:dyDescent="0.25">
      <c r="T27" s="87"/>
      <c r="U27" s="87"/>
    </row>
    <row r="32" spans="2:21" ht="15.75" x14ac:dyDescent="0.25">
      <c r="B32" s="43" t="s">
        <v>152</v>
      </c>
      <c r="C32" s="86"/>
      <c r="D32" s="101"/>
      <c r="E32" s="92"/>
      <c r="F32" s="93"/>
      <c r="G32" s="93"/>
    </row>
    <row r="33" spans="2:6" ht="15" x14ac:dyDescent="0.2">
      <c r="B33" s="92"/>
      <c r="C33" s="92"/>
      <c r="D33" s="92"/>
      <c r="E33" s="92"/>
      <c r="F33" s="93"/>
    </row>
    <row r="34" spans="2:6" ht="15" x14ac:dyDescent="0.2">
      <c r="B34" s="92"/>
      <c r="C34" s="92"/>
      <c r="D34" s="92"/>
      <c r="E34" s="92"/>
      <c r="F34" s="93"/>
    </row>
    <row r="35" spans="2:6" ht="15" x14ac:dyDescent="0.2">
      <c r="B35" s="92"/>
      <c r="C35" s="92"/>
      <c r="D35" s="92"/>
      <c r="E35" s="92"/>
      <c r="F35" s="93"/>
    </row>
    <row r="36" spans="2:6" ht="15" x14ac:dyDescent="0.2">
      <c r="B36" s="92"/>
      <c r="C36" s="92"/>
      <c r="D36" s="92"/>
      <c r="E36" s="92"/>
      <c r="F36" s="93"/>
    </row>
    <row r="37" spans="2:6" ht="15" x14ac:dyDescent="0.2">
      <c r="B37" s="92"/>
      <c r="C37" s="92"/>
      <c r="D37" s="92"/>
      <c r="E37" s="92"/>
      <c r="F37" s="93"/>
    </row>
    <row r="38" spans="2:6" ht="15" x14ac:dyDescent="0.2">
      <c r="B38" s="92"/>
      <c r="C38" s="92"/>
      <c r="D38" s="92"/>
      <c r="E38" s="92"/>
      <c r="F38" s="93"/>
    </row>
    <row r="39" spans="2:6" ht="15" x14ac:dyDescent="0.2">
      <c r="B39" s="92"/>
      <c r="C39" s="92"/>
      <c r="D39" s="92"/>
      <c r="E39" s="92"/>
      <c r="F39" s="93"/>
    </row>
    <row r="40" spans="2:6" ht="15" x14ac:dyDescent="0.2">
      <c r="B40" s="92"/>
      <c r="C40" s="92"/>
      <c r="D40" s="92"/>
      <c r="E40" s="92"/>
      <c r="F40" s="93"/>
    </row>
    <row r="56" spans="2:8" ht="15.75" x14ac:dyDescent="0.25">
      <c r="B56" s="43" t="s">
        <v>121</v>
      </c>
      <c r="C56" s="86"/>
      <c r="D56" s="86"/>
      <c r="E56" s="86" t="s">
        <v>131</v>
      </c>
      <c r="F56" s="84"/>
      <c r="G56" s="84"/>
      <c r="H56" s="47"/>
    </row>
    <row r="99" spans="1:13" x14ac:dyDescent="0.2">
      <c r="J99" s="16"/>
      <c r="K99" s="17"/>
      <c r="L99" s="17"/>
      <c r="M99" s="18"/>
    </row>
    <row r="101" spans="1:13" ht="15.75" x14ac:dyDescent="0.25">
      <c r="A101" s="72" t="s">
        <v>123</v>
      </c>
      <c r="B101" s="73"/>
      <c r="C101" s="74"/>
      <c r="D101" s="75" t="s">
        <v>124</v>
      </c>
      <c r="E101" s="94"/>
      <c r="F101" s="45"/>
      <c r="G101" s="45"/>
    </row>
    <row r="102" spans="1:13" ht="15" x14ac:dyDescent="0.2">
      <c r="A102" s="83" t="s">
        <v>122</v>
      </c>
      <c r="B102" s="82"/>
      <c r="C102" s="82"/>
      <c r="D102" s="82"/>
      <c r="E102" s="82"/>
      <c r="F102" s="84"/>
      <c r="G102" s="47"/>
    </row>
    <row r="106" spans="1:13" ht="15.75" x14ac:dyDescent="0.25">
      <c r="A106" s="43" t="s">
        <v>127</v>
      </c>
      <c r="B106" s="44"/>
      <c r="C106" s="44"/>
    </row>
    <row r="136" spans="1:9" ht="15.75" x14ac:dyDescent="0.2">
      <c r="A136" s="48" t="s">
        <v>128</v>
      </c>
      <c r="B136" s="79" t="s">
        <v>187</v>
      </c>
      <c r="C136" s="80" t="s">
        <v>134</v>
      </c>
    </row>
    <row r="141" spans="1:9" ht="15.75" x14ac:dyDescent="0.25">
      <c r="B141" s="96"/>
      <c r="C141" s="92"/>
      <c r="D141" s="92"/>
      <c r="E141" s="92"/>
      <c r="F141" s="92"/>
      <c r="G141" s="92"/>
      <c r="H141" s="92"/>
      <c r="I141" s="92"/>
    </row>
    <row r="155" spans="1:9" x14ac:dyDescent="0.2">
      <c r="A155" s="93"/>
      <c r="B155" s="93"/>
      <c r="C155" s="93"/>
      <c r="D155" s="93"/>
      <c r="E155" s="93"/>
      <c r="F155" s="93"/>
      <c r="G155" s="93"/>
      <c r="H155" s="93"/>
      <c r="I155" s="93"/>
    </row>
    <row r="156" spans="1:9" x14ac:dyDescent="0.2">
      <c r="A156" s="93"/>
      <c r="B156" s="93"/>
      <c r="C156" s="93"/>
      <c r="D156" s="93"/>
      <c r="E156" s="93"/>
      <c r="F156" s="93"/>
      <c r="G156" s="93"/>
      <c r="H156" s="93"/>
      <c r="I156" s="93"/>
    </row>
    <row r="157" spans="1:9" ht="15.75" x14ac:dyDescent="0.25">
      <c r="A157" s="98"/>
      <c r="B157" s="99"/>
      <c r="C157" s="100"/>
      <c r="D157" s="100"/>
      <c r="E157" s="100"/>
      <c r="F157" s="93"/>
      <c r="G157" s="93"/>
      <c r="H157" s="93"/>
      <c r="I157" s="93"/>
    </row>
    <row r="158" spans="1:9" ht="15" x14ac:dyDescent="0.2">
      <c r="A158" s="99"/>
      <c r="B158" s="99"/>
      <c r="C158" s="99"/>
      <c r="D158" s="99"/>
      <c r="E158" s="99"/>
      <c r="F158" s="93"/>
      <c r="G158" s="93"/>
      <c r="H158" s="93"/>
      <c r="I158" s="93"/>
    </row>
    <row r="159" spans="1:9" x14ac:dyDescent="0.2">
      <c r="A159" s="93"/>
      <c r="B159" s="93"/>
      <c r="C159" s="93"/>
      <c r="D159" s="93"/>
      <c r="E159" s="93"/>
      <c r="F159" s="93"/>
      <c r="G159" s="93"/>
      <c r="H159" s="93"/>
      <c r="I159" s="93"/>
    </row>
    <row r="160" spans="1:9" x14ac:dyDescent="0.2">
      <c r="A160" s="93"/>
      <c r="B160" s="93"/>
      <c r="C160" s="93"/>
      <c r="D160" s="93"/>
      <c r="E160" s="93"/>
      <c r="F160" s="93"/>
      <c r="G160" s="93"/>
      <c r="H160" s="93"/>
      <c r="I160" s="93"/>
    </row>
    <row r="164" spans="1:9" ht="15.75" x14ac:dyDescent="0.25">
      <c r="A164" s="81" t="s">
        <v>125</v>
      </c>
      <c r="B164" s="82"/>
      <c r="C164" s="75" t="s">
        <v>181</v>
      </c>
      <c r="D164" s="82"/>
      <c r="E164" s="82"/>
      <c r="F164" s="82"/>
      <c r="G164" s="83" t="s">
        <v>133</v>
      </c>
      <c r="H164" s="76"/>
      <c r="I164" s="47"/>
    </row>
    <row r="172" spans="1:9" ht="15.75" x14ac:dyDescent="0.25">
      <c r="A172" s="96"/>
      <c r="B172" s="92"/>
      <c r="C172" s="92"/>
      <c r="D172" s="93"/>
    </row>
    <row r="202" spans="2:5" ht="15.75" x14ac:dyDescent="0.2">
      <c r="B202" s="95"/>
      <c r="C202" s="33"/>
      <c r="D202" s="33"/>
      <c r="E202" s="93"/>
    </row>
    <row r="204" spans="2:5" ht="216.75" customHeight="1" x14ac:dyDescent="0.2"/>
    <row r="205" spans="2:5" ht="28.5" customHeight="1" x14ac:dyDescent="0.2">
      <c r="B205" s="139" t="s">
        <v>169</v>
      </c>
      <c r="C205" s="140"/>
    </row>
    <row r="212" spans="1:9" x14ac:dyDescent="0.2">
      <c r="A212" s="93"/>
      <c r="B212" s="93"/>
      <c r="C212" s="93"/>
      <c r="D212" s="93"/>
      <c r="E212" s="93"/>
      <c r="F212" s="93"/>
      <c r="G212" s="93"/>
      <c r="H212" s="93"/>
      <c r="I212" s="93"/>
    </row>
    <row r="213" spans="1:9" ht="15.75" x14ac:dyDescent="0.25">
      <c r="A213" s="98"/>
      <c r="B213" s="99"/>
      <c r="C213" s="100"/>
      <c r="D213" s="99"/>
      <c r="E213" s="99"/>
      <c r="F213" s="99"/>
      <c r="G213" s="99"/>
      <c r="H213" s="100"/>
      <c r="I213" s="93"/>
    </row>
    <row r="233" spans="3:4" ht="25.5" x14ac:dyDescent="0.35">
      <c r="C233" s="141" t="s">
        <v>174</v>
      </c>
      <c r="D233" s="141"/>
    </row>
    <row r="255" spans="1:11" ht="15.75" x14ac:dyDescent="0.25">
      <c r="A255" s="91"/>
      <c r="B255" s="96"/>
      <c r="C255" s="97"/>
      <c r="D255" s="93"/>
      <c r="K255" s="65"/>
    </row>
    <row r="264" spans="3:4" ht="20.25" x14ac:dyDescent="0.3">
      <c r="C264" s="136" t="s">
        <v>175</v>
      </c>
      <c r="D264" s="136"/>
    </row>
    <row r="284" spans="1:8" x14ac:dyDescent="0.2">
      <c r="A284" s="19"/>
      <c r="B284" s="19"/>
      <c r="C284" s="19"/>
      <c r="D284" s="19"/>
      <c r="E284" s="19"/>
      <c r="F284" s="19"/>
      <c r="G284" s="19"/>
      <c r="H284" s="19"/>
    </row>
    <row r="285" spans="1:8" ht="15" customHeight="1" x14ac:dyDescent="0.2">
      <c r="A285" s="78"/>
      <c r="B285" s="95"/>
      <c r="C285" s="33"/>
      <c r="D285" s="33"/>
      <c r="E285" s="32"/>
      <c r="F285" s="32"/>
      <c r="G285" s="26"/>
      <c r="H285" s="19"/>
    </row>
    <row r="286" spans="1:8" ht="15.75" x14ac:dyDescent="0.2">
      <c r="A286" s="27"/>
      <c r="B286" s="28"/>
      <c r="C286" s="33"/>
      <c r="D286" s="33"/>
      <c r="E286" s="33"/>
      <c r="F286" s="28"/>
      <c r="G286" s="28"/>
      <c r="H286" s="19"/>
    </row>
    <row r="287" spans="1:8" ht="14.25" customHeight="1" x14ac:dyDescent="0.2">
      <c r="A287" s="29"/>
      <c r="B287" s="26"/>
      <c r="C287" s="26"/>
      <c r="D287" s="26"/>
      <c r="E287" s="26"/>
      <c r="F287" s="26"/>
      <c r="G287" s="26"/>
      <c r="H287" s="19"/>
    </row>
    <row r="288" spans="1:8" x14ac:dyDescent="0.2">
      <c r="A288" s="34"/>
      <c r="B288" s="34"/>
      <c r="C288" s="34"/>
      <c r="D288" s="34"/>
      <c r="E288" s="34"/>
      <c r="F288" s="34"/>
      <c r="G288" s="34"/>
      <c r="H288" s="19"/>
    </row>
    <row r="289" spans="1:8" x14ac:dyDescent="0.2">
      <c r="A289" s="30"/>
      <c r="B289" s="20"/>
      <c r="C289" s="21"/>
      <c r="D289" s="22"/>
      <c r="E289" s="21"/>
      <c r="F289" s="22"/>
      <c r="G289" s="22"/>
      <c r="H289" s="19"/>
    </row>
    <row r="290" spans="1:8" x14ac:dyDescent="0.2">
      <c r="A290" s="22"/>
      <c r="B290" s="35"/>
      <c r="C290" s="32"/>
      <c r="D290" s="32"/>
      <c r="E290" s="32"/>
      <c r="F290" s="32"/>
      <c r="G290" s="32"/>
      <c r="H290" s="19"/>
    </row>
    <row r="291" spans="1:8" x14ac:dyDescent="0.2">
      <c r="A291" s="22"/>
      <c r="B291" s="36"/>
      <c r="C291" s="36"/>
      <c r="D291" s="36"/>
      <c r="E291" s="36"/>
      <c r="F291" s="36"/>
      <c r="G291" s="36"/>
      <c r="H291" s="19"/>
    </row>
    <row r="292" spans="1:8" x14ac:dyDescent="0.2">
      <c r="A292" s="22"/>
      <c r="B292" s="32"/>
      <c r="C292" s="32"/>
      <c r="D292" s="32"/>
      <c r="E292" s="32"/>
      <c r="F292" s="32"/>
      <c r="G292" s="32"/>
      <c r="H292" s="19"/>
    </row>
    <row r="293" spans="1:8" x14ac:dyDescent="0.2">
      <c r="A293" s="22"/>
      <c r="B293" s="37"/>
      <c r="C293" s="38"/>
      <c r="D293" s="38"/>
      <c r="E293" s="38"/>
      <c r="F293" s="38"/>
      <c r="G293" s="38"/>
      <c r="H293" s="19"/>
    </row>
    <row r="294" spans="1:8" x14ac:dyDescent="0.2">
      <c r="A294" s="22"/>
      <c r="B294" s="32"/>
      <c r="C294" s="32"/>
      <c r="D294" s="32"/>
      <c r="E294" s="32"/>
      <c r="F294" s="32"/>
      <c r="G294" s="22"/>
      <c r="H294" s="19"/>
    </row>
    <row r="295" spans="1:8" x14ac:dyDescent="0.2">
      <c r="A295" s="22"/>
      <c r="B295" s="22"/>
      <c r="C295" s="22"/>
      <c r="D295" s="22"/>
      <c r="E295" s="22"/>
      <c r="F295" s="22"/>
      <c r="G295" s="22"/>
      <c r="H295" s="19"/>
    </row>
    <row r="296" spans="1:8" x14ac:dyDescent="0.2">
      <c r="A296" s="34"/>
      <c r="B296" s="32"/>
      <c r="C296" s="32"/>
      <c r="D296" s="32"/>
      <c r="E296" s="32"/>
      <c r="F296" s="32"/>
      <c r="G296" s="22"/>
      <c r="H296" s="19"/>
    </row>
    <row r="297" spans="1:8" x14ac:dyDescent="0.2">
      <c r="A297" s="30"/>
      <c r="B297" s="35"/>
      <c r="C297" s="35"/>
      <c r="D297" s="30"/>
      <c r="E297" s="31"/>
      <c r="F297" s="30"/>
      <c r="G297" s="30"/>
      <c r="H297" s="19"/>
    </row>
    <row r="298" spans="1:8" x14ac:dyDescent="0.2">
      <c r="A298" s="24"/>
      <c r="B298" s="39"/>
      <c r="C298" s="40"/>
      <c r="D298" s="23"/>
      <c r="E298" s="25"/>
      <c r="F298" s="23"/>
      <c r="G298" s="25"/>
      <c r="H298" s="19"/>
    </row>
    <row r="299" spans="1:8" x14ac:dyDescent="0.2">
      <c r="A299" s="24"/>
      <c r="B299" s="41"/>
      <c r="C299" s="41"/>
      <c r="D299" s="23"/>
      <c r="E299" s="25"/>
      <c r="F299" s="23"/>
      <c r="G299" s="25"/>
      <c r="H299" s="19"/>
    </row>
    <row r="300" spans="1:8" ht="20.25" x14ac:dyDescent="0.3">
      <c r="A300" s="24"/>
      <c r="B300" s="41"/>
      <c r="C300" s="136" t="s">
        <v>194</v>
      </c>
      <c r="D300" s="136"/>
      <c r="E300" s="25"/>
      <c r="F300" s="23"/>
      <c r="G300" s="25"/>
      <c r="H300" s="19"/>
    </row>
    <row r="301" spans="1:8" x14ac:dyDescent="0.2">
      <c r="A301" s="24"/>
      <c r="B301" s="41"/>
      <c r="C301" s="41"/>
      <c r="D301" s="23"/>
      <c r="E301" s="25"/>
      <c r="F301" s="23"/>
      <c r="G301" s="25"/>
      <c r="H301" s="19"/>
    </row>
    <row r="302" spans="1:8" x14ac:dyDescent="0.2">
      <c r="A302" s="24"/>
      <c r="B302" s="41"/>
      <c r="C302" s="41"/>
      <c r="D302" s="23"/>
      <c r="E302" s="25"/>
      <c r="F302" s="23"/>
      <c r="G302" s="25"/>
      <c r="H302" s="19"/>
    </row>
    <row r="303" spans="1:8" x14ac:dyDescent="0.2">
      <c r="A303" s="24"/>
      <c r="B303" s="41"/>
      <c r="C303" s="40"/>
      <c r="D303" s="23"/>
      <c r="E303" s="25"/>
      <c r="F303" s="23"/>
      <c r="G303" s="25"/>
      <c r="H303" s="19"/>
    </row>
    <row r="304" spans="1:8" x14ac:dyDescent="0.2">
      <c r="A304" s="24"/>
      <c r="B304" s="41"/>
      <c r="C304" s="40"/>
      <c r="D304" s="23"/>
      <c r="E304" s="25"/>
      <c r="F304" s="23"/>
      <c r="G304" s="25"/>
      <c r="H304" s="19"/>
    </row>
    <row r="305" spans="1:8" x14ac:dyDescent="0.2">
      <c r="A305" s="24"/>
      <c r="B305" s="137"/>
      <c r="C305" s="138"/>
      <c r="D305" s="23"/>
      <c r="E305" s="25"/>
      <c r="F305" s="23"/>
      <c r="G305" s="25"/>
      <c r="H305" s="19"/>
    </row>
    <row r="306" spans="1:8" x14ac:dyDescent="0.2">
      <c r="A306" s="24"/>
      <c r="B306" s="137"/>
      <c r="C306" s="138"/>
      <c r="D306" s="23"/>
      <c r="E306" s="25"/>
      <c r="F306" s="23"/>
      <c r="G306" s="25"/>
      <c r="H306" s="19"/>
    </row>
    <row r="307" spans="1:8" x14ac:dyDescent="0.2">
      <c r="A307" s="24"/>
      <c r="B307" s="137"/>
      <c r="C307" s="138"/>
      <c r="D307" s="23"/>
      <c r="E307" s="25"/>
      <c r="F307" s="23"/>
      <c r="G307" s="25"/>
      <c r="H307" s="19"/>
    </row>
    <row r="308" spans="1:8" x14ac:dyDescent="0.2">
      <c r="A308" s="24"/>
      <c r="B308" s="137"/>
      <c r="C308" s="137"/>
      <c r="D308" s="23"/>
      <c r="E308" s="25"/>
      <c r="F308" s="23"/>
      <c r="G308" s="25"/>
      <c r="H308" s="19"/>
    </row>
    <row r="309" spans="1:8" x14ac:dyDescent="0.2">
      <c r="A309" s="19"/>
      <c r="B309" s="19"/>
      <c r="C309" s="19"/>
      <c r="D309" s="19"/>
      <c r="E309" s="19"/>
      <c r="F309" s="19"/>
      <c r="G309" s="19"/>
      <c r="H309" s="19"/>
    </row>
    <row r="310" spans="1:8" x14ac:dyDescent="0.2">
      <c r="A310" s="19"/>
      <c r="B310" s="19"/>
      <c r="C310" s="19"/>
      <c r="D310" s="19"/>
      <c r="E310" s="19"/>
      <c r="F310" s="19"/>
      <c r="G310" s="19"/>
      <c r="H310" s="19"/>
    </row>
    <row r="311" spans="1:8" x14ac:dyDescent="0.2">
      <c r="A311" s="19"/>
      <c r="B311" s="19"/>
      <c r="C311" s="19"/>
      <c r="D311" s="19"/>
      <c r="E311" s="19"/>
      <c r="F311" s="19"/>
      <c r="G311" s="19"/>
      <c r="H311" s="19"/>
    </row>
    <row r="314" spans="1:8" x14ac:dyDescent="0.2">
      <c r="B314" s="19"/>
      <c r="C314" s="19"/>
      <c r="D314" s="19"/>
      <c r="E314" s="19"/>
    </row>
    <row r="315" spans="1:8" x14ac:dyDescent="0.2">
      <c r="B315" s="19"/>
      <c r="C315" s="19"/>
      <c r="D315" s="19"/>
      <c r="E315" s="19"/>
    </row>
    <row r="316" spans="1:8" ht="15" x14ac:dyDescent="0.2">
      <c r="A316" s="91"/>
      <c r="B316" s="92"/>
      <c r="C316" s="92"/>
      <c r="D316" s="92"/>
      <c r="E316" s="93"/>
    </row>
    <row r="338" spans="2:6" x14ac:dyDescent="0.2">
      <c r="C338" s="66"/>
    </row>
    <row r="339" spans="2:6" ht="15" x14ac:dyDescent="0.2">
      <c r="B339" s="92"/>
      <c r="C339" s="92"/>
      <c r="D339" s="92"/>
      <c r="E339" s="92"/>
      <c r="F339" s="93"/>
    </row>
    <row r="340" spans="2:6" ht="20.25" x14ac:dyDescent="0.3">
      <c r="B340" s="70"/>
      <c r="C340" s="136" t="s">
        <v>200</v>
      </c>
      <c r="D340" s="136"/>
      <c r="E340" s="70"/>
    </row>
    <row r="361" spans="1:10" x14ac:dyDescent="0.2">
      <c r="A361" s="93"/>
      <c r="B361" s="93"/>
      <c r="C361" s="93"/>
      <c r="D361" s="93"/>
      <c r="E361" s="93"/>
      <c r="F361" s="93"/>
      <c r="G361" s="93"/>
      <c r="H361" s="93"/>
      <c r="I361" s="93"/>
      <c r="J361" s="93"/>
    </row>
    <row r="362" spans="1:10" x14ac:dyDescent="0.2">
      <c r="A362" s="93"/>
      <c r="B362" s="93"/>
      <c r="C362" s="93"/>
      <c r="D362" s="93"/>
      <c r="E362" s="93"/>
      <c r="F362" s="93"/>
      <c r="G362" s="93"/>
      <c r="H362" s="93"/>
      <c r="I362" s="93"/>
      <c r="J362" s="93"/>
    </row>
    <row r="363" spans="1:10" x14ac:dyDescent="0.2">
      <c r="A363" s="93"/>
      <c r="B363" s="93"/>
      <c r="C363" s="93"/>
      <c r="D363" s="93"/>
      <c r="E363" s="93"/>
      <c r="F363" s="93"/>
      <c r="G363" s="93"/>
      <c r="H363" s="93"/>
      <c r="I363" s="93"/>
      <c r="J363" s="93"/>
    </row>
    <row r="364" spans="1:10" ht="15.75" x14ac:dyDescent="0.25">
      <c r="A364" s="93"/>
      <c r="B364" s="98"/>
      <c r="C364" s="99"/>
      <c r="D364" s="100"/>
      <c r="E364" s="100"/>
      <c r="F364" s="100"/>
      <c r="G364" s="93"/>
      <c r="H364" s="93"/>
      <c r="I364" s="93"/>
      <c r="J364" s="93"/>
    </row>
    <row r="365" spans="1:10" ht="15" x14ac:dyDescent="0.2">
      <c r="A365" s="93"/>
      <c r="B365" s="99"/>
      <c r="C365" s="99"/>
      <c r="D365" s="99"/>
      <c r="E365" s="99"/>
      <c r="F365" s="99"/>
      <c r="G365" s="93"/>
      <c r="H365" s="93"/>
      <c r="I365" s="93"/>
      <c r="J365" s="93"/>
    </row>
    <row r="366" spans="1:10" x14ac:dyDescent="0.2">
      <c r="A366" s="93"/>
      <c r="B366" s="93"/>
      <c r="C366" s="93"/>
      <c r="D366" s="93"/>
      <c r="E366" s="93"/>
      <c r="F366" s="93"/>
      <c r="G366" s="93"/>
      <c r="H366" s="93"/>
      <c r="I366" s="93"/>
      <c r="J366" s="93"/>
    </row>
    <row r="367" spans="1:10" x14ac:dyDescent="0.2">
      <c r="A367" s="93"/>
      <c r="B367" s="93"/>
      <c r="C367" s="93"/>
      <c r="D367" s="93"/>
      <c r="E367" s="93"/>
      <c r="F367" s="93"/>
      <c r="G367" s="93"/>
      <c r="H367" s="93"/>
      <c r="I367" s="93"/>
      <c r="J367" s="93"/>
    </row>
    <row r="368" spans="1:10" x14ac:dyDescent="0.2">
      <c r="A368" s="93"/>
      <c r="B368" s="93"/>
      <c r="C368" s="93"/>
      <c r="D368" s="93"/>
      <c r="E368" s="93"/>
      <c r="F368" s="93"/>
      <c r="G368" s="93"/>
      <c r="H368" s="93"/>
      <c r="I368" s="93"/>
      <c r="J368" s="93"/>
    </row>
  </sheetData>
  <mergeCells count="9">
    <mergeCell ref="C340:D340"/>
    <mergeCell ref="B306:C306"/>
    <mergeCell ref="B307:C307"/>
    <mergeCell ref="B308:C308"/>
    <mergeCell ref="B305:C305"/>
    <mergeCell ref="B205:C205"/>
    <mergeCell ref="C264:D264"/>
    <mergeCell ref="C233:D233"/>
    <mergeCell ref="C300:D300"/>
  </mergeCells>
  <phoneticPr fontId="0" type="noConversion"/>
  <dataValidations disablePrompts="1" count="2">
    <dataValidation type="list" allowBlank="1" showInputMessage="1" showErrorMessage="1" sqref="F298:F308">
      <formula1>System</formula1>
    </dataValidation>
    <dataValidation allowBlank="1" showErrorMessage="1" prompt="Select Name from Drop Down" sqref="B290"/>
  </dataValidations>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MSRP_spreadsheet</vt:lpstr>
      <vt:lpstr>Supporting_Calculations</vt:lpstr>
      <vt:lpstr>Reciepts - Documentation</vt:lpstr>
      <vt:lpstr>MSRP_spreadsheet!Print_Titles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Shaun</dc:creator>
  <cp:lastModifiedBy>msolger</cp:lastModifiedBy>
  <cp:lastPrinted>2008-01-25T00:54:40Z</cp:lastPrinted>
  <dcterms:created xsi:type="dcterms:W3CDTF">2007-09-19T17:02:49Z</dcterms:created>
  <dcterms:modified xsi:type="dcterms:W3CDTF">2015-02-16T22:51:34Z</dcterms:modified>
</cp:coreProperties>
</file>