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ucit-my.sharepoint.com/personal/jori-jaakko_niskanen_lapinamk_fi/Documents/eSled CSC 2016/MSRP/"/>
    </mc:Choice>
  </mc:AlternateContent>
  <bookViews>
    <workbookView xWindow="0" yWindow="0" windowWidth="28800" windowHeight="11475"/>
  </bookViews>
  <sheets>
    <sheet name="MSRP_spreadsheet" sheetId="1" r:id="rId1"/>
    <sheet name="Supporting_Calculations" sheetId="2" r:id="rId2"/>
    <sheet name="Reciepts - Documentation" sheetId="3" r:id="rId3"/>
  </sheets>
  <externalReferences>
    <externalReference r:id="rId4"/>
  </externalReferences>
  <definedNames>
    <definedName name="_xlnm.Print_Titles" localSheetId="0">MSRP_spreadsheet!$1:$1</definedName>
  </definedNames>
  <calcPr calcId="152511"/>
</workbook>
</file>

<file path=xl/calcChain.xml><?xml version="1.0" encoding="utf-8"?>
<calcChain xmlns="http://schemas.openxmlformats.org/spreadsheetml/2006/main">
  <c r="A3" i="3" l="1"/>
  <c r="A1" i="3"/>
  <c r="C156" i="1" l="1"/>
  <c r="D152" i="1"/>
  <c r="E152" i="1"/>
  <c r="F152" i="1"/>
  <c r="G152" i="1"/>
  <c r="C152" i="1"/>
  <c r="E138" i="1" l="1"/>
  <c r="E137" i="1"/>
  <c r="E136" i="1"/>
  <c r="E135" i="1"/>
  <c r="E134" i="1"/>
  <c r="E130" i="1"/>
  <c r="E131" i="1"/>
  <c r="E132" i="1"/>
  <c r="E140" i="1"/>
  <c r="E142" i="1"/>
  <c r="E143" i="1"/>
  <c r="E144" i="1"/>
  <c r="E145" i="1"/>
  <c r="E146" i="1"/>
  <c r="H129" i="2"/>
  <c r="D23" i="2"/>
  <c r="F5" i="2"/>
  <c r="F6" i="2"/>
  <c r="F16" i="2"/>
  <c r="F17" i="2"/>
  <c r="F27" i="2"/>
  <c r="F28" i="2"/>
  <c r="F39" i="2"/>
  <c r="F40" i="2"/>
  <c r="F50" i="2"/>
  <c r="F51" i="2"/>
  <c r="F62" i="2"/>
  <c r="F63" i="2"/>
  <c r="F71" i="2"/>
  <c r="F72" i="2"/>
  <c r="F80" i="2"/>
  <c r="F81" i="2"/>
  <c r="F94" i="2"/>
  <c r="F95" i="2"/>
  <c r="F103" i="2"/>
  <c r="F104" i="2"/>
  <c r="F110" i="2"/>
  <c r="F111" i="2"/>
  <c r="F127" i="2"/>
  <c r="F128" i="2"/>
  <c r="F140" i="2"/>
  <c r="A151" i="2" l="1"/>
  <c r="G148" i="1"/>
  <c r="F151" i="2" s="1"/>
  <c r="A5" i="2"/>
  <c r="B5" i="2"/>
  <c r="C5" i="2"/>
  <c r="D5" i="2"/>
  <c r="E5" i="2"/>
  <c r="A6" i="2"/>
  <c r="B6" i="2"/>
  <c r="C6" i="2"/>
  <c r="D6" i="2"/>
  <c r="E6" i="2"/>
  <c r="A7" i="2"/>
  <c r="B7" i="2"/>
  <c r="C7" i="2"/>
  <c r="D7" i="2"/>
  <c r="E7" i="2"/>
  <c r="A8" i="2"/>
  <c r="B8" i="2"/>
  <c r="C8" i="2"/>
  <c r="D8" i="2"/>
  <c r="E8" i="2"/>
  <c r="A9" i="2"/>
  <c r="B9" i="2"/>
  <c r="C9" i="2"/>
  <c r="D9" i="2"/>
  <c r="E9" i="2"/>
  <c r="A10" i="2"/>
  <c r="B10" i="2"/>
  <c r="C10" i="2"/>
  <c r="D10" i="2"/>
  <c r="E10" i="2"/>
  <c r="A11" i="2"/>
  <c r="B11" i="2"/>
  <c r="C11" i="2"/>
  <c r="D11" i="2"/>
  <c r="E11" i="2"/>
  <c r="A12" i="2"/>
  <c r="B12" i="2"/>
  <c r="C12" i="2"/>
  <c r="D12" i="2"/>
  <c r="E12" i="2"/>
  <c r="A13" i="2"/>
  <c r="B13" i="2"/>
  <c r="C13" i="2"/>
  <c r="D13" i="2"/>
  <c r="E13" i="2"/>
  <c r="A14" i="2"/>
  <c r="B14" i="2"/>
  <c r="C14" i="2"/>
  <c r="D14" i="2"/>
  <c r="E14" i="2"/>
  <c r="A15" i="2"/>
  <c r="B15" i="2"/>
  <c r="C15" i="2"/>
  <c r="D15" i="2"/>
  <c r="E15" i="2"/>
  <c r="A16" i="2"/>
  <c r="B16" i="2"/>
  <c r="C16" i="2"/>
  <c r="D16" i="2"/>
  <c r="E16" i="2"/>
  <c r="A17" i="2"/>
  <c r="B17" i="2"/>
  <c r="C17" i="2"/>
  <c r="D17" i="2"/>
  <c r="E17" i="2"/>
  <c r="A18" i="2"/>
  <c r="B18" i="2"/>
  <c r="C18" i="2"/>
  <c r="D18" i="2"/>
  <c r="E18" i="2"/>
  <c r="A19" i="2"/>
  <c r="B19" i="2"/>
  <c r="C19" i="2"/>
  <c r="D19" i="2"/>
  <c r="E19" i="2"/>
  <c r="A20" i="2"/>
  <c r="B20" i="2"/>
  <c r="C20" i="2"/>
  <c r="D20" i="2"/>
  <c r="E20" i="2"/>
  <c r="A21" i="2"/>
  <c r="B21" i="2"/>
  <c r="C21" i="2"/>
  <c r="D21" i="2"/>
  <c r="E21" i="2"/>
  <c r="A22" i="2"/>
  <c r="B22" i="2"/>
  <c r="C22" i="2"/>
  <c r="D22" i="2"/>
  <c r="E22" i="2"/>
  <c r="A23" i="2"/>
  <c r="B23" i="2"/>
  <c r="C23" i="2"/>
  <c r="E23" i="2"/>
  <c r="A24" i="2"/>
  <c r="B24" i="2"/>
  <c r="C24" i="2"/>
  <c r="D24" i="2"/>
  <c r="E24" i="2"/>
  <c r="A25" i="2"/>
  <c r="B25" i="2"/>
  <c r="C25" i="2"/>
  <c r="D25" i="2"/>
  <c r="E25" i="2"/>
  <c r="A26" i="2"/>
  <c r="B26" i="2"/>
  <c r="C26" i="2"/>
  <c r="D26" i="2"/>
  <c r="E26" i="2"/>
  <c r="A27" i="2"/>
  <c r="B27" i="2"/>
  <c r="C27" i="2"/>
  <c r="D27" i="2"/>
  <c r="E27" i="2"/>
  <c r="A28" i="2"/>
  <c r="B28" i="2"/>
  <c r="C28" i="2"/>
  <c r="D28" i="2"/>
  <c r="E28" i="2"/>
  <c r="A29" i="2"/>
  <c r="B29" i="2"/>
  <c r="C29" i="2"/>
  <c r="D29" i="2"/>
  <c r="E29" i="2"/>
  <c r="A30" i="2"/>
  <c r="B30" i="2"/>
  <c r="C30" i="2"/>
  <c r="D30" i="2"/>
  <c r="E30" i="2"/>
  <c r="A31" i="2"/>
  <c r="B31" i="2"/>
  <c r="C31" i="2"/>
  <c r="D31" i="2"/>
  <c r="E31" i="2"/>
  <c r="A32" i="2"/>
  <c r="B32" i="2"/>
  <c r="C32" i="2"/>
  <c r="D32" i="2"/>
  <c r="E32" i="2"/>
  <c r="A33" i="2"/>
  <c r="B33" i="2"/>
  <c r="C33" i="2"/>
  <c r="D33" i="2"/>
  <c r="E33" i="2"/>
  <c r="A34" i="2"/>
  <c r="B34" i="2"/>
  <c r="C34" i="2"/>
  <c r="D34" i="2"/>
  <c r="E34" i="2"/>
  <c r="A35" i="2"/>
  <c r="B35" i="2"/>
  <c r="C35" i="2"/>
  <c r="D35" i="2"/>
  <c r="E35" i="2"/>
  <c r="A36" i="2"/>
  <c r="B36" i="2"/>
  <c r="C36" i="2"/>
  <c r="D36" i="2"/>
  <c r="E36" i="2"/>
  <c r="A37" i="2"/>
  <c r="B37" i="2"/>
  <c r="C37" i="2"/>
  <c r="D37" i="2"/>
  <c r="E37" i="2"/>
  <c r="A38" i="2"/>
  <c r="B38" i="2"/>
  <c r="C38" i="2"/>
  <c r="D38" i="2"/>
  <c r="E38" i="2"/>
  <c r="A39" i="2"/>
  <c r="B39" i="2"/>
  <c r="C39" i="2"/>
  <c r="D39" i="2"/>
  <c r="E39" i="2"/>
  <c r="A40" i="2"/>
  <c r="B40" i="2"/>
  <c r="C40" i="2"/>
  <c r="D40" i="2"/>
  <c r="E40" i="2"/>
  <c r="A41" i="2"/>
  <c r="B41" i="2"/>
  <c r="C41" i="2"/>
  <c r="D41" i="2"/>
  <c r="E41" i="2"/>
  <c r="A42" i="2"/>
  <c r="B42" i="2"/>
  <c r="C42" i="2"/>
  <c r="D42" i="2"/>
  <c r="E42" i="2"/>
  <c r="A43" i="2"/>
  <c r="B43" i="2"/>
  <c r="C43" i="2"/>
  <c r="D43" i="2"/>
  <c r="E43" i="2"/>
  <c r="A44" i="2"/>
  <c r="B44" i="2"/>
  <c r="C44" i="2"/>
  <c r="D44" i="2"/>
  <c r="E44" i="2"/>
  <c r="A45" i="2"/>
  <c r="B45" i="2"/>
  <c r="C45" i="2"/>
  <c r="D45" i="2"/>
  <c r="E45" i="2"/>
  <c r="A46" i="2"/>
  <c r="B46" i="2"/>
  <c r="C46" i="2"/>
  <c r="D46" i="2"/>
  <c r="E46" i="2"/>
  <c r="A47" i="2"/>
  <c r="B47" i="2"/>
  <c r="C47" i="2"/>
  <c r="D47" i="2"/>
  <c r="E47" i="2"/>
  <c r="A48" i="2"/>
  <c r="B48" i="2"/>
  <c r="C48" i="2"/>
  <c r="D48" i="2"/>
  <c r="E48" i="2"/>
  <c r="A49" i="2"/>
  <c r="B49" i="2"/>
  <c r="C49" i="2"/>
  <c r="D49" i="2"/>
  <c r="E49" i="2"/>
  <c r="A50" i="2"/>
  <c r="B50" i="2"/>
  <c r="C50" i="2"/>
  <c r="D50" i="2"/>
  <c r="E50" i="2"/>
  <c r="A51" i="2"/>
  <c r="B51" i="2"/>
  <c r="C51" i="2"/>
  <c r="D51" i="2"/>
  <c r="E51" i="2"/>
  <c r="A52" i="2"/>
  <c r="B52" i="2"/>
  <c r="C52" i="2"/>
  <c r="D52" i="2"/>
  <c r="E52" i="2"/>
  <c r="A53" i="2"/>
  <c r="B53" i="2"/>
  <c r="C53" i="2"/>
  <c r="D53" i="2"/>
  <c r="E53" i="2"/>
  <c r="A54" i="2"/>
  <c r="B54" i="2"/>
  <c r="C54" i="2"/>
  <c r="D54" i="2"/>
  <c r="E54" i="2"/>
  <c r="A55" i="2"/>
  <c r="B55" i="2"/>
  <c r="C55" i="2"/>
  <c r="D55" i="2"/>
  <c r="E55" i="2"/>
  <c r="A56" i="2"/>
  <c r="B56" i="2"/>
  <c r="C56" i="2"/>
  <c r="D56" i="2"/>
  <c r="E56" i="2"/>
  <c r="A57" i="2"/>
  <c r="B57" i="2"/>
  <c r="C57" i="2"/>
  <c r="D57" i="2"/>
  <c r="E57" i="2"/>
  <c r="A58" i="2"/>
  <c r="B58" i="2"/>
  <c r="C58" i="2"/>
  <c r="D58" i="2"/>
  <c r="E58" i="2"/>
  <c r="A59" i="2"/>
  <c r="B59" i="2"/>
  <c r="C59" i="2"/>
  <c r="D59" i="2"/>
  <c r="E59" i="2"/>
  <c r="A60" i="2"/>
  <c r="B60" i="2"/>
  <c r="C60" i="2"/>
  <c r="D60" i="2"/>
  <c r="E60" i="2"/>
  <c r="A61" i="2"/>
  <c r="B61" i="2"/>
  <c r="C61" i="2"/>
  <c r="D61" i="2"/>
  <c r="E61" i="2"/>
  <c r="A62" i="2"/>
  <c r="B62" i="2"/>
  <c r="C62" i="2"/>
  <c r="D62" i="2"/>
  <c r="E62" i="2"/>
  <c r="A63" i="2"/>
  <c r="B63" i="2"/>
  <c r="C63" i="2"/>
  <c r="D63" i="2"/>
  <c r="E63" i="2"/>
  <c r="A64" i="2"/>
  <c r="B64" i="2"/>
  <c r="C64" i="2"/>
  <c r="D64" i="2"/>
  <c r="E64" i="2"/>
  <c r="A65" i="2"/>
  <c r="B65" i="2"/>
  <c r="C65" i="2"/>
  <c r="D65" i="2"/>
  <c r="E65" i="2"/>
  <c r="A66" i="2"/>
  <c r="B66" i="2"/>
  <c r="C66" i="2"/>
  <c r="D66" i="2"/>
  <c r="E66" i="2"/>
  <c r="A67" i="2"/>
  <c r="B67" i="2"/>
  <c r="C67" i="2"/>
  <c r="D67" i="2"/>
  <c r="E67" i="2"/>
  <c r="A68" i="2"/>
  <c r="B68" i="2"/>
  <c r="C68" i="2"/>
  <c r="D68" i="2"/>
  <c r="E68" i="2"/>
  <c r="A69" i="2"/>
  <c r="B69" i="2"/>
  <c r="C69" i="2"/>
  <c r="D69" i="2"/>
  <c r="E69" i="2"/>
  <c r="A70" i="2"/>
  <c r="B70" i="2"/>
  <c r="C70" i="2"/>
  <c r="D70" i="2"/>
  <c r="E70" i="2"/>
  <c r="A71" i="2"/>
  <c r="B71" i="2"/>
  <c r="C71" i="2"/>
  <c r="D71" i="2"/>
  <c r="E71" i="2"/>
  <c r="A72" i="2"/>
  <c r="B72" i="2"/>
  <c r="C72" i="2"/>
  <c r="D72" i="2"/>
  <c r="E72" i="2"/>
  <c r="A73" i="2"/>
  <c r="B73" i="2"/>
  <c r="C73" i="2"/>
  <c r="D73" i="2"/>
  <c r="E73" i="2"/>
  <c r="A74" i="2"/>
  <c r="B74" i="2"/>
  <c r="C74" i="2"/>
  <c r="D74" i="2"/>
  <c r="E74" i="2"/>
  <c r="A75" i="2"/>
  <c r="B75" i="2"/>
  <c r="C75" i="2"/>
  <c r="D75" i="2"/>
  <c r="E75" i="2"/>
  <c r="A76" i="2"/>
  <c r="B76" i="2"/>
  <c r="C76" i="2"/>
  <c r="D76" i="2"/>
  <c r="E76" i="2"/>
  <c r="A77" i="2"/>
  <c r="B77" i="2"/>
  <c r="C77" i="2"/>
  <c r="D77" i="2"/>
  <c r="E77" i="2"/>
  <c r="A78" i="2"/>
  <c r="B78" i="2"/>
  <c r="C78" i="2"/>
  <c r="D78" i="2"/>
  <c r="E78" i="2"/>
  <c r="A79" i="2"/>
  <c r="B79" i="2"/>
  <c r="C79" i="2"/>
  <c r="D79" i="2"/>
  <c r="E79" i="2"/>
  <c r="A80" i="2"/>
  <c r="B80" i="2"/>
  <c r="C80" i="2"/>
  <c r="D80" i="2"/>
  <c r="E80" i="2"/>
  <c r="A81" i="2"/>
  <c r="B81" i="2"/>
  <c r="C81" i="2"/>
  <c r="D81" i="2"/>
  <c r="E81" i="2"/>
  <c r="A82" i="2"/>
  <c r="B82" i="2"/>
  <c r="C82" i="2"/>
  <c r="D82" i="2"/>
  <c r="E82" i="2"/>
  <c r="A83" i="2"/>
  <c r="B83" i="2"/>
  <c r="C83" i="2"/>
  <c r="D83" i="2"/>
  <c r="E83" i="2"/>
  <c r="A84" i="2"/>
  <c r="B84" i="2"/>
  <c r="C84" i="2"/>
  <c r="D84" i="2"/>
  <c r="E84" i="2"/>
  <c r="A85" i="2"/>
  <c r="B85" i="2"/>
  <c r="C85" i="2"/>
  <c r="D85" i="2"/>
  <c r="E85" i="2"/>
  <c r="A86" i="2"/>
  <c r="B86" i="2"/>
  <c r="C86" i="2"/>
  <c r="D86" i="2"/>
  <c r="E86" i="2"/>
  <c r="A87" i="2"/>
  <c r="B87" i="2"/>
  <c r="C87" i="2"/>
  <c r="D87" i="2"/>
  <c r="E87" i="2"/>
  <c r="A88" i="2"/>
  <c r="B88" i="2"/>
  <c r="C88" i="2"/>
  <c r="D88" i="2"/>
  <c r="E88" i="2"/>
  <c r="A89" i="2"/>
  <c r="B89" i="2"/>
  <c r="C89" i="2"/>
  <c r="D89" i="2"/>
  <c r="E89" i="2"/>
  <c r="A90" i="2"/>
  <c r="B90" i="2"/>
  <c r="C90" i="2"/>
  <c r="D90" i="2"/>
  <c r="E90" i="2"/>
  <c r="A91" i="2"/>
  <c r="B91" i="2"/>
  <c r="C91" i="2"/>
  <c r="D91" i="2"/>
  <c r="E91" i="2"/>
  <c r="A92" i="2"/>
  <c r="B92" i="2"/>
  <c r="C92" i="2"/>
  <c r="D92" i="2"/>
  <c r="E92" i="2"/>
  <c r="A93" i="2"/>
  <c r="B93" i="2"/>
  <c r="C93" i="2"/>
  <c r="D93" i="2"/>
  <c r="E93" i="2"/>
  <c r="A94" i="2"/>
  <c r="B94" i="2"/>
  <c r="C94" i="2"/>
  <c r="D94" i="2"/>
  <c r="E94" i="2"/>
  <c r="A95" i="2"/>
  <c r="B95" i="2"/>
  <c r="C95" i="2"/>
  <c r="D95" i="2"/>
  <c r="E95" i="2"/>
  <c r="A96" i="2"/>
  <c r="B96" i="2"/>
  <c r="C96" i="2"/>
  <c r="D96" i="2"/>
  <c r="E96" i="2"/>
  <c r="A97" i="2"/>
  <c r="B97" i="2"/>
  <c r="C97" i="2"/>
  <c r="D97" i="2"/>
  <c r="E97" i="2"/>
  <c r="A98" i="2"/>
  <c r="B98" i="2"/>
  <c r="C98" i="2"/>
  <c r="D98" i="2"/>
  <c r="E98" i="2"/>
  <c r="A99" i="2"/>
  <c r="B99" i="2"/>
  <c r="C99" i="2"/>
  <c r="D99" i="2"/>
  <c r="E99" i="2"/>
  <c r="A100" i="2"/>
  <c r="B100" i="2"/>
  <c r="C100" i="2"/>
  <c r="D100" i="2"/>
  <c r="E100" i="2"/>
  <c r="A101" i="2"/>
  <c r="B101" i="2"/>
  <c r="C101" i="2"/>
  <c r="D101" i="2"/>
  <c r="E101" i="2"/>
  <c r="A102" i="2"/>
  <c r="B102" i="2"/>
  <c r="C102" i="2"/>
  <c r="D102" i="2"/>
  <c r="E102" i="2"/>
  <c r="A103" i="2"/>
  <c r="B103" i="2"/>
  <c r="C103" i="2"/>
  <c r="D103" i="2"/>
  <c r="E103" i="2"/>
  <c r="A104" i="2"/>
  <c r="B104" i="2"/>
  <c r="C104" i="2"/>
  <c r="D104" i="2"/>
  <c r="E104" i="2"/>
  <c r="A105" i="2"/>
  <c r="B105" i="2"/>
  <c r="C105" i="2"/>
  <c r="D105" i="2"/>
  <c r="E105" i="2"/>
  <c r="A106" i="2"/>
  <c r="B106" i="2"/>
  <c r="C106" i="2"/>
  <c r="D106" i="2"/>
  <c r="E106" i="2"/>
  <c r="A107" i="2"/>
  <c r="B107" i="2"/>
  <c r="C107" i="2"/>
  <c r="D107" i="2"/>
  <c r="E107" i="2"/>
  <c r="A108" i="2"/>
  <c r="B108" i="2"/>
  <c r="C108" i="2"/>
  <c r="D108" i="2"/>
  <c r="E108" i="2"/>
  <c r="A109" i="2"/>
  <c r="B109" i="2"/>
  <c r="C109" i="2"/>
  <c r="D109" i="2"/>
  <c r="E109" i="2"/>
  <c r="A110" i="2"/>
  <c r="B110" i="2"/>
  <c r="C110" i="2"/>
  <c r="D110" i="2"/>
  <c r="E110" i="2"/>
  <c r="A111" i="2"/>
  <c r="B111" i="2"/>
  <c r="C111" i="2"/>
  <c r="D111" i="2"/>
  <c r="E111" i="2"/>
  <c r="A112" i="2"/>
  <c r="B112" i="2"/>
  <c r="C112" i="2"/>
  <c r="D112" i="2"/>
  <c r="E112" i="2"/>
  <c r="A113" i="2"/>
  <c r="B113" i="2"/>
  <c r="C113" i="2"/>
  <c r="D113" i="2"/>
  <c r="E113" i="2"/>
  <c r="A114" i="2"/>
  <c r="C114" i="2"/>
  <c r="D114" i="2"/>
  <c r="E114" i="2"/>
  <c r="A115" i="2"/>
  <c r="B115" i="2"/>
  <c r="C115" i="2"/>
  <c r="D115" i="2"/>
  <c r="E115" i="2"/>
  <c r="A116" i="2"/>
  <c r="B116" i="2"/>
  <c r="C116" i="2"/>
  <c r="D116" i="2"/>
  <c r="E116" i="2"/>
  <c r="A117" i="2"/>
  <c r="B117" i="2"/>
  <c r="C117" i="2"/>
  <c r="D117" i="2"/>
  <c r="E117" i="2"/>
  <c r="A118" i="2"/>
  <c r="B118" i="2"/>
  <c r="C118" i="2"/>
  <c r="D118" i="2"/>
  <c r="E118" i="2"/>
  <c r="A119" i="2"/>
  <c r="B119" i="2"/>
  <c r="C119" i="2"/>
  <c r="D119" i="2"/>
  <c r="E119" i="2"/>
  <c r="A120" i="2"/>
  <c r="B120" i="2"/>
  <c r="C120" i="2"/>
  <c r="D120" i="2"/>
  <c r="E120" i="2"/>
  <c r="A121" i="2"/>
  <c r="B121" i="2"/>
  <c r="C121" i="2"/>
  <c r="D121" i="2"/>
  <c r="E121" i="2"/>
  <c r="A122" i="2"/>
  <c r="B122" i="2"/>
  <c r="C122" i="2"/>
  <c r="D122" i="2"/>
  <c r="E122" i="2"/>
  <c r="A123" i="2"/>
  <c r="B123" i="2"/>
  <c r="C123" i="2"/>
  <c r="D123" i="2"/>
  <c r="E123" i="2"/>
  <c r="A124" i="2"/>
  <c r="B124" i="2"/>
  <c r="C124" i="2"/>
  <c r="D124" i="2"/>
  <c r="E124" i="2"/>
  <c r="A125" i="2"/>
  <c r="B125" i="2"/>
  <c r="C125" i="2"/>
  <c r="D125" i="2"/>
  <c r="E125" i="2"/>
  <c r="A126" i="2"/>
  <c r="B126" i="2"/>
  <c r="C126" i="2"/>
  <c r="D126" i="2"/>
  <c r="E126" i="2"/>
  <c r="A127" i="2"/>
  <c r="B127" i="2"/>
  <c r="C127" i="2"/>
  <c r="D127" i="2"/>
  <c r="E127" i="2"/>
  <c r="A128" i="2"/>
  <c r="B128" i="2"/>
  <c r="C128" i="2"/>
  <c r="D128" i="2"/>
  <c r="E128" i="2"/>
  <c r="A129" i="2"/>
  <c r="B129" i="2"/>
  <c r="C129" i="2"/>
  <c r="E129" i="2"/>
  <c r="A130" i="2"/>
  <c r="B130" i="2"/>
  <c r="C130" i="2"/>
  <c r="D130" i="2"/>
  <c r="E130" i="2"/>
  <c r="A131" i="2"/>
  <c r="B131" i="2"/>
  <c r="C131" i="2"/>
  <c r="D131" i="2"/>
  <c r="E131" i="2"/>
  <c r="A132" i="2"/>
  <c r="B132" i="2"/>
  <c r="C132" i="2"/>
  <c r="D132" i="2"/>
  <c r="E132" i="2"/>
  <c r="A133" i="2"/>
  <c r="B133" i="2"/>
  <c r="C133" i="2"/>
  <c r="D133" i="2"/>
  <c r="E133" i="2"/>
  <c r="A134" i="2"/>
  <c r="B134" i="2"/>
  <c r="C134" i="2"/>
  <c r="D134" i="2"/>
  <c r="E134" i="2"/>
  <c r="A135" i="2"/>
  <c r="B135" i="2"/>
  <c r="C135" i="2"/>
  <c r="D135" i="2"/>
  <c r="E135" i="2"/>
  <c r="A136" i="2"/>
  <c r="B136" i="2"/>
  <c r="C136" i="2"/>
  <c r="D136" i="2"/>
  <c r="E136" i="2"/>
  <c r="A137" i="2"/>
  <c r="B137" i="2"/>
  <c r="C137" i="2"/>
  <c r="E137" i="2"/>
  <c r="A138" i="2"/>
  <c r="B138" i="2"/>
  <c r="C138" i="2"/>
  <c r="D138" i="2"/>
  <c r="E138" i="2"/>
  <c r="A139" i="2"/>
  <c r="B139" i="2"/>
  <c r="C139" i="2"/>
  <c r="D139" i="2"/>
  <c r="E139" i="2"/>
  <c r="A140" i="2"/>
  <c r="B140" i="2"/>
  <c r="C140" i="2"/>
  <c r="D140" i="2"/>
  <c r="E140" i="2"/>
  <c r="A141" i="2"/>
  <c r="B141" i="2"/>
  <c r="C141" i="2"/>
  <c r="D141" i="2"/>
  <c r="E141" i="2"/>
  <c r="A142" i="2"/>
  <c r="B142" i="2"/>
  <c r="C142" i="2"/>
  <c r="D142" i="2"/>
  <c r="E142" i="2"/>
  <c r="A143" i="2"/>
  <c r="B143" i="2"/>
  <c r="C143" i="2"/>
  <c r="E143" i="2"/>
  <c r="A144" i="2"/>
  <c r="B144" i="2"/>
  <c r="C144" i="2"/>
  <c r="D144" i="2"/>
  <c r="E144" i="2"/>
  <c r="A145" i="2"/>
  <c r="B145" i="2"/>
  <c r="C145" i="2"/>
  <c r="E145" i="2"/>
  <c r="A146" i="2"/>
  <c r="B146" i="2"/>
  <c r="C146" i="2"/>
  <c r="D146" i="2"/>
  <c r="E146" i="2"/>
  <c r="A147" i="2"/>
  <c r="B147" i="2"/>
  <c r="C147" i="2"/>
  <c r="D147" i="2"/>
  <c r="E147" i="2"/>
  <c r="A148" i="2"/>
  <c r="B148" i="2"/>
  <c r="C148" i="2"/>
  <c r="D148" i="2"/>
  <c r="E148" i="2"/>
  <c r="A149" i="2"/>
  <c r="B149" i="2"/>
  <c r="C149" i="2"/>
  <c r="D149" i="2"/>
  <c r="E149" i="2"/>
  <c r="A150" i="2"/>
  <c r="B150" i="2"/>
  <c r="C150" i="2"/>
  <c r="D150" i="2"/>
  <c r="E150" i="2"/>
  <c r="B151" i="2"/>
  <c r="C151" i="2"/>
  <c r="D151" i="2"/>
  <c r="E151" i="2"/>
  <c r="B4" i="2"/>
  <c r="C4" i="2"/>
  <c r="D4" i="2"/>
  <c r="E4" i="2"/>
  <c r="D145" i="2" l="1"/>
  <c r="G146" i="1"/>
  <c r="F149" i="2" s="1"/>
  <c r="G131" i="1"/>
  <c r="F131" i="2" s="1"/>
  <c r="G134" i="1"/>
  <c r="F134" i="2" s="1"/>
  <c r="F138" i="2"/>
  <c r="G138" i="1"/>
  <c r="F139" i="2" s="1"/>
  <c r="F141" i="2"/>
  <c r="G141" i="1"/>
  <c r="F144" i="2" s="1"/>
  <c r="G143" i="1"/>
  <c r="F146" i="2" s="1"/>
  <c r="G145" i="1"/>
  <c r="F148" i="2" s="1"/>
  <c r="G130" i="1"/>
  <c r="F130" i="2" s="1"/>
  <c r="G132" i="1"/>
  <c r="F132" i="2" s="1"/>
  <c r="G133" i="1"/>
  <c r="F133" i="2" s="1"/>
  <c r="G135" i="1"/>
  <c r="F135" i="2" s="1"/>
  <c r="G136" i="1"/>
  <c r="F136" i="2" s="1"/>
  <c r="G139" i="1"/>
  <c r="F142" i="2" s="1"/>
  <c r="G142" i="1"/>
  <c r="F145" i="2" s="1"/>
  <c r="G144" i="1"/>
  <c r="F147" i="2" s="1"/>
  <c r="G147" i="1"/>
  <c r="F150" i="2" s="1"/>
  <c r="G149" i="1"/>
  <c r="D151" i="1"/>
  <c r="F151" i="1"/>
  <c r="C114" i="1"/>
  <c r="G4" i="1"/>
  <c r="F4" i="2" s="1"/>
  <c r="C151" i="1" l="1"/>
  <c r="B114" i="2"/>
  <c r="G137" i="1"/>
  <c r="F137" i="2" s="1"/>
  <c r="D137" i="2"/>
  <c r="G140" i="1"/>
  <c r="F143" i="2" s="1"/>
  <c r="D143" i="2"/>
  <c r="E151" i="1"/>
  <c r="B1" i="2"/>
  <c r="C2" i="2"/>
  <c r="D2" i="2"/>
  <c r="E2" i="2"/>
  <c r="F2" i="2"/>
  <c r="B2" i="2"/>
  <c r="A1" i="2"/>
  <c r="G129" i="1"/>
  <c r="F129" i="2" s="1"/>
  <c r="G23" i="1"/>
  <c r="F23" i="2" s="1"/>
  <c r="G7" i="1"/>
  <c r="F7" i="2" s="1"/>
  <c r="G8" i="1"/>
  <c r="F8" i="2" s="1"/>
  <c r="G9" i="1"/>
  <c r="F9" i="2" s="1"/>
  <c r="G10" i="1"/>
  <c r="F10" i="2" s="1"/>
  <c r="G11" i="1"/>
  <c r="F11" i="2" s="1"/>
  <c r="G12" i="1"/>
  <c r="F12" i="2" s="1"/>
  <c r="G13" i="1"/>
  <c r="F13" i="2" s="1"/>
  <c r="G14" i="1"/>
  <c r="F14" i="2" s="1"/>
  <c r="G15" i="1"/>
  <c r="F15" i="2" s="1"/>
  <c r="G18" i="1"/>
  <c r="F18" i="2" s="1"/>
  <c r="G19" i="1"/>
  <c r="F19" i="2" s="1"/>
  <c r="G20" i="1"/>
  <c r="F20" i="2" s="1"/>
  <c r="G21" i="1"/>
  <c r="F21" i="2" s="1"/>
  <c r="G22" i="1"/>
  <c r="F22" i="2" s="1"/>
  <c r="G24" i="1"/>
  <c r="F24" i="2" s="1"/>
  <c r="G25" i="1"/>
  <c r="F25" i="2" s="1"/>
  <c r="G26" i="1"/>
  <c r="F26" i="2" s="1"/>
  <c r="G29" i="1"/>
  <c r="F29" i="2" s="1"/>
  <c r="G30" i="1"/>
  <c r="F30" i="2" s="1"/>
  <c r="G31" i="1"/>
  <c r="F31" i="2" s="1"/>
  <c r="G32" i="1"/>
  <c r="F32" i="2" s="1"/>
  <c r="G33" i="1"/>
  <c r="F33" i="2" s="1"/>
  <c r="G34" i="1"/>
  <c r="F34" i="2" s="1"/>
  <c r="G35" i="1"/>
  <c r="F35" i="2" s="1"/>
  <c r="G36" i="1"/>
  <c r="F36" i="2" s="1"/>
  <c r="G37" i="1"/>
  <c r="F37" i="2" s="1"/>
  <c r="G38" i="1"/>
  <c r="F38" i="2" s="1"/>
  <c r="G41" i="1"/>
  <c r="F41" i="2" s="1"/>
  <c r="G42" i="1"/>
  <c r="F42" i="2" s="1"/>
  <c r="G43" i="1"/>
  <c r="F43" i="2" s="1"/>
  <c r="G44" i="1"/>
  <c r="F44" i="2" s="1"/>
  <c r="G45" i="1"/>
  <c r="F45" i="2" s="1"/>
  <c r="G46" i="1"/>
  <c r="F46" i="2" s="1"/>
  <c r="G47" i="1"/>
  <c r="F47" i="2" s="1"/>
  <c r="G48" i="1"/>
  <c r="F48" i="2" s="1"/>
  <c r="G49" i="1"/>
  <c r="F49" i="2" s="1"/>
  <c r="G52" i="1"/>
  <c r="F52" i="2" s="1"/>
  <c r="G53" i="1"/>
  <c r="F53" i="2" s="1"/>
  <c r="G54" i="1"/>
  <c r="F54" i="2" s="1"/>
  <c r="G55" i="1"/>
  <c r="F55" i="2" s="1"/>
  <c r="G56" i="1"/>
  <c r="F56" i="2" s="1"/>
  <c r="G57" i="1"/>
  <c r="F57" i="2" s="1"/>
  <c r="G58" i="1"/>
  <c r="F58" i="2" s="1"/>
  <c r="G59" i="1"/>
  <c r="F59" i="2" s="1"/>
  <c r="G60" i="1"/>
  <c r="F60" i="2" s="1"/>
  <c r="G61" i="1"/>
  <c r="F61" i="2" s="1"/>
  <c r="G64" i="1"/>
  <c r="F64" i="2" s="1"/>
  <c r="G65" i="1"/>
  <c r="F65" i="2" s="1"/>
  <c r="G66" i="1"/>
  <c r="F66" i="2" s="1"/>
  <c r="G67" i="1"/>
  <c r="F67" i="2" s="1"/>
  <c r="G68" i="1"/>
  <c r="F68" i="2" s="1"/>
  <c r="G69" i="1"/>
  <c r="F69" i="2" s="1"/>
  <c r="G70" i="1"/>
  <c r="F70" i="2" s="1"/>
  <c r="G73" i="1"/>
  <c r="F73" i="2" s="1"/>
  <c r="G74" i="1"/>
  <c r="F74" i="2" s="1"/>
  <c r="G75" i="1"/>
  <c r="F75" i="2" s="1"/>
  <c r="G76" i="1"/>
  <c r="F76" i="2" s="1"/>
  <c r="G77" i="1"/>
  <c r="F77" i="2" s="1"/>
  <c r="G78" i="1"/>
  <c r="F78" i="2" s="1"/>
  <c r="G79" i="1"/>
  <c r="F79" i="2" s="1"/>
  <c r="G82" i="1"/>
  <c r="F82" i="2" s="1"/>
  <c r="G83" i="1"/>
  <c r="F83" i="2" s="1"/>
  <c r="G84" i="1"/>
  <c r="F84" i="2" s="1"/>
  <c r="G85" i="1"/>
  <c r="F85" i="2" s="1"/>
  <c r="G86" i="1"/>
  <c r="F86" i="2" s="1"/>
  <c r="G87" i="1"/>
  <c r="F87" i="2" s="1"/>
  <c r="G88" i="1"/>
  <c r="F88" i="2" s="1"/>
  <c r="G89" i="1"/>
  <c r="F89" i="2" s="1"/>
  <c r="G90" i="1"/>
  <c r="F90" i="2" s="1"/>
  <c r="G91" i="1"/>
  <c r="F91" i="2" s="1"/>
  <c r="G92" i="1"/>
  <c r="F92" i="2" s="1"/>
  <c r="G93" i="1"/>
  <c r="F93" i="2" s="1"/>
  <c r="G96" i="1"/>
  <c r="F96" i="2" s="1"/>
  <c r="G97" i="1"/>
  <c r="F97" i="2" s="1"/>
  <c r="G98" i="1"/>
  <c r="F98" i="2" s="1"/>
  <c r="G99" i="1"/>
  <c r="F99" i="2" s="1"/>
  <c r="G100" i="1"/>
  <c r="F100" i="2" s="1"/>
  <c r="G101" i="1"/>
  <c r="F101" i="2" s="1"/>
  <c r="G102" i="1"/>
  <c r="F102" i="2" s="1"/>
  <c r="G105" i="1"/>
  <c r="F105" i="2" s="1"/>
  <c r="G106" i="1"/>
  <c r="F106" i="2" s="1"/>
  <c r="G107" i="1"/>
  <c r="F107" i="2" s="1"/>
  <c r="G108" i="1"/>
  <c r="F108" i="2" s="1"/>
  <c r="G109" i="1"/>
  <c r="F109" i="2" s="1"/>
  <c r="G112" i="1"/>
  <c r="F112" i="2" s="1"/>
  <c r="G113" i="1"/>
  <c r="F113" i="2" s="1"/>
  <c r="G114" i="1"/>
  <c r="F114" i="2" s="1"/>
  <c r="G115" i="1"/>
  <c r="F115" i="2" s="1"/>
  <c r="G116" i="1"/>
  <c r="F116" i="2" s="1"/>
  <c r="G117" i="1"/>
  <c r="F117" i="2" s="1"/>
  <c r="G118" i="1"/>
  <c r="F118" i="2" s="1"/>
  <c r="G119" i="1"/>
  <c r="F119" i="2" s="1"/>
  <c r="G120" i="1"/>
  <c r="F120" i="2" s="1"/>
  <c r="G121" i="1"/>
  <c r="F121" i="2" s="1"/>
  <c r="G122" i="1"/>
  <c r="F122" i="2" s="1"/>
  <c r="G123" i="1"/>
  <c r="F123" i="2" s="1"/>
  <c r="G124" i="1"/>
  <c r="F124" i="2" s="1"/>
  <c r="G125" i="1"/>
  <c r="F125" i="2" s="1"/>
  <c r="G126" i="1"/>
  <c r="F126" i="2" s="1"/>
  <c r="A4" i="2"/>
  <c r="G151" i="1" l="1"/>
  <c r="C155" i="1"/>
</calcChain>
</file>

<file path=xl/sharedStrings.xml><?xml version="1.0" encoding="utf-8"?>
<sst xmlns="http://schemas.openxmlformats.org/spreadsheetml/2006/main" count="290" uniqueCount="195">
  <si>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</si>
  <si>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</si>
  <si>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</si>
  <si>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</si>
  <si>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</si>
  <si>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</si>
  <si>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</si>
  <si>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</si>
  <si>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</si>
  <si>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</si>
  <si>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</si>
  <si>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</si>
  <si>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</si>
  <si>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</si>
  <si>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</si>
  <si>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</si>
  <si>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</si>
  <si>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</si>
  <si>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</si>
  <si>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</si>
  <si>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</si>
  <si>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</si>
  <si>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</si>
  <si>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</si>
  <si>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</si>
  <si>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</si>
  <si>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</si>
  <si>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</si>
  <si>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</si>
  <si>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</si>
  <si>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</si>
  <si>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</si>
  <si>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</si>
  <si>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</si>
  <si>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</si>
  <si>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</si>
  <si>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</si>
  <si>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</si>
  <si>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</si>
  <si>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</si>
  <si>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</si>
  <si>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</si>
  <si>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</si>
  <si>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</si>
  <si>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</si>
  <si>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</si>
  <si>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 box</t>
  </si>
  <si>
    <t>hand guards</t>
  </si>
  <si>
    <t>throttle</t>
  </si>
  <si>
    <t>brake system</t>
  </si>
  <si>
    <t>Engine/Motor</t>
  </si>
  <si>
    <t>Electrical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</si>
  <si>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</si>
  <si>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</si>
  <si>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</si>
  <si>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</si>
  <si>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</si>
  <si>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</si>
  <si>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</si>
  <si>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</si>
  <si>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</si>
  <si>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</si>
  <si>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</si>
  <si>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</si>
  <si>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</si>
  <si>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</si>
  <si>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</si>
  <si>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</si>
  <si>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</si>
  <si>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</si>
  <si>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</si>
  <si>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</si>
  <si>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</si>
  <si>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</si>
  <si>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</si>
  <si>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</si>
  <si>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</si>
  <si>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</si>
  <si>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</si>
  <si>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</si>
  <si>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</si>
  <si>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</si>
  <si>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</si>
  <si>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</si>
  <si>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</si>
  <si>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</si>
  <si>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controller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</si>
  <si>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</si>
  <si>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</si>
  <si>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</si>
  <si>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</si>
  <si>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</si>
  <si>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</si>
  <si>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</si>
  <si>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</si>
  <si>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</si>
  <si>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</si>
  <si>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</si>
  <si>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</si>
  <si>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</si>
  <si>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</si>
  <si>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</si>
  <si>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</si>
  <si>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</si>
  <si>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</si>
  <si>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</si>
  <si>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</si>
  <si>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</si>
  <si>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</si>
  <si>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</si>
  <si>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model year base sled (reflects engine choice)</t>
  </si>
  <si>
    <t>2016 Lynx Adventure LX 600 ACE</t>
  </si>
  <si>
    <t>stock</t>
  </si>
  <si>
    <t>n/a</t>
  </si>
  <si>
    <t>2x LEM 200 D135</t>
  </si>
  <si>
    <t>stock, box only</t>
  </si>
  <si>
    <t>stock, support plate only</t>
  </si>
  <si>
    <t>drive belt (chain)</t>
  </si>
  <si>
    <t>Stock lining, Custom foam</t>
  </si>
  <si>
    <t>Modified to retain visible parts (Cosmetic only)</t>
  </si>
  <si>
    <t>Custom. Casting + Machining</t>
  </si>
  <si>
    <t>Custom. Machining</t>
  </si>
  <si>
    <t>battery(s) + BMS</t>
  </si>
  <si>
    <t>4x Valence U27-36XP Rev 2 + U-BMS-HV</t>
  </si>
  <si>
    <t>HV battery charger</t>
  </si>
  <si>
    <t>Eltek EV Power Charger 150/3000 HE IP67 G2</t>
  </si>
  <si>
    <t>AC inlet</t>
  </si>
  <si>
    <t>DSI-EV32S-1.5C J1772</t>
  </si>
  <si>
    <t>AC charging pistol+cable</t>
  </si>
  <si>
    <t>DSI-EV16P-5C J1772</t>
  </si>
  <si>
    <t>IMD</t>
  </si>
  <si>
    <t>Bender IR155-3204</t>
  </si>
  <si>
    <t>Analog to CAN converter</t>
  </si>
  <si>
    <t>Texys A-CAN-DG-V2</t>
  </si>
  <si>
    <t>Remote telemetry system</t>
  </si>
  <si>
    <t>ConnectPort X5 R</t>
  </si>
  <si>
    <t>Dash</t>
  </si>
  <si>
    <t>GEMS LDS4</t>
  </si>
  <si>
    <t>GLV connectors incl. accessories</t>
  </si>
  <si>
    <t>battery isolation contactor(s)</t>
  </si>
  <si>
    <t>charge contactors</t>
  </si>
  <si>
    <t>2x D2D40 Crydom</t>
  </si>
  <si>
    <t>precharge contactor</t>
  </si>
  <si>
    <t>1xP105BDA MiniTactor</t>
  </si>
  <si>
    <t>DC/DC converter</t>
  </si>
  <si>
    <t>SynQor DC/DC-converter</t>
  </si>
  <si>
    <t>AC/DC converter</t>
  </si>
  <si>
    <t>Calix BC1205</t>
  </si>
  <si>
    <t>Kelly Controller HPM 14701C</t>
  </si>
  <si>
    <t>HV fuse, MSD from Tyco</t>
  </si>
  <si>
    <t>HV cabling 35mm2</t>
  </si>
  <si>
    <t>RPM, stock</t>
  </si>
  <si>
    <t>Temperature sensor</t>
  </si>
  <si>
    <t>TS-M6-10</t>
  </si>
  <si>
    <t>2x GX23BAB</t>
  </si>
  <si>
    <t>HV connector, 1xHVP280,1xHVP800</t>
  </si>
  <si>
    <t>Rate</t>
  </si>
  <si>
    <t>DC motor LEM 200 D135</t>
  </si>
  <si>
    <t>trailing arms/A-arms, stock, modified. Rear A-arm has been shortened and mounting points has been added to fix on battery container</t>
  </si>
  <si>
    <t>Own work, calculated per hour.</t>
  </si>
  <si>
    <t>DC motor adapter, work + materials</t>
  </si>
  <si>
    <t>driveshaft/drive sprockets, stock, upper sprocket modified to fit dc motor adapter</t>
  </si>
  <si>
    <t>No document available.</t>
  </si>
  <si>
    <t>chaincase/gear box, stock, modified to fit dc motor adapter</t>
  </si>
  <si>
    <t>Own work. Calculated per hour.</t>
  </si>
  <si>
    <t>seat, stock (modified to fit neatly above battery container)</t>
  </si>
  <si>
    <t>fuel tank, stock (modified, most of it has been cut off)</t>
  </si>
  <si>
    <t>HV battery box incl. materials, mounting points and insulation, custom built</t>
  </si>
  <si>
    <t>Ask pricing from Ari</t>
  </si>
  <si>
    <t>HV battery charger, Eltek EV Power Charger 150/3000 HE IP67 G2</t>
  </si>
  <si>
    <t>AC inlet, DSI-EV32S-1.5C J1772</t>
  </si>
  <si>
    <t>AC charging pistol+cable, DSI-EV16P-5C J1772 + EU or USA plug</t>
  </si>
  <si>
    <t>Can be fonud from the previous document</t>
  </si>
  <si>
    <t>IMD, Bender IR155-3204 + accessories</t>
  </si>
  <si>
    <t>Analog to CAN converter, Texys A-CAN-DG-V2</t>
  </si>
  <si>
    <t>Remote telemetry system, ConnectPort X5 R + antennas</t>
  </si>
  <si>
    <t xml:space="preserve">Dash, GEMS LDS4+wiring </t>
  </si>
  <si>
    <t>GLV connectors incl. accessories, Deutsch and SuperSeal</t>
  </si>
  <si>
    <t>fuses and relays, generic</t>
  </si>
  <si>
    <t>Generic parts, from different stores.</t>
  </si>
  <si>
    <t>battery isolation contactor(s), 4x EV200HAANA</t>
  </si>
  <si>
    <t>Charge contactor(s), 2xCrydom D2D40</t>
  </si>
  <si>
    <t>precharge contactor, 1xP105BDA MiniTactor</t>
  </si>
  <si>
    <t>precharge resistor(s),</t>
  </si>
  <si>
    <t>discharge resistor(s),</t>
  </si>
  <si>
    <t>DC/DC converter, SynQor IQ90120HPC19NRS-G</t>
  </si>
  <si>
    <t>AC/DC converter, Calix BC1205+cables</t>
  </si>
  <si>
    <t>motor controller, Kelly Controller HPM 14701C</t>
  </si>
  <si>
    <t>HV connectors+cabling (Charger DC and AC input), 2xHVP280</t>
  </si>
  <si>
    <t>HV connectors+cabling (Load) HVP800 35mm2, 1xHVP800</t>
  </si>
  <si>
    <t>HV MSD with 200A fuse, Tyco MSD 200A</t>
  </si>
  <si>
    <t>HV cabling 35mm2, inside battery container</t>
  </si>
  <si>
    <t>Found from previous document</t>
  </si>
  <si>
    <t>Estimate for new foam part. No documentation available.</t>
  </si>
  <si>
    <t>battery(s) incl. BMS, Traction, 4x Valence U-Charge U27-36 XP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</si>
</sst>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_-* #,##0.00\ [$€-40B]_-;\-* #,##0.00\ [$€-40B]_-;_-* &quot;-&quot;??\ [$€-40B]_-;_-@_-"/>
    <numFmt numFmtId="166" formatCode="_([$€-2]\ * #,##0.00_);_([$€-2]\ * \(#,##0.00\);_([$€-2]\ * &quot;-&quot;??_);_(@_)"/>
    <numFmt numFmtId="167" formatCode="#,##0.00\ &quot;€&quot;"/>
    <numFmt numFmtId="172" formatCode="_-[$$-409]* #,##0.00_ ;_-[$$-409]* \-#,##0.00\ ;_-[$$-409]* &quot;-&quot;??_ ;_-@_ "/>
    <numFmt numFmtId="176" formatCode="_-[$$-409]* #,##0.000000_ ;_-[$$-409]* \-#,##0.000000\ ;_-[$$-409]* &quot;-&quot;??_ ;_-@_ 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BFBFB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8" fontId="0" fillId="0" borderId="0" xfId="0" applyNumberFormat="1"/>
    <xf numFmtId="0" fontId="7" fillId="0" borderId="0" xfId="2"/>
    <xf numFmtId="167" fontId="0" fillId="0" borderId="0" xfId="0" applyNumberFormat="1"/>
    <xf numFmtId="0" fontId="4" fillId="0" borderId="4" xfId="0" applyFont="1" applyBorder="1" applyAlignment="1"/>
    <xf numFmtId="0" fontId="4" fillId="0" borderId="0" xfId="0" applyFont="1" applyBorder="1" applyAlignment="1"/>
    <xf numFmtId="0" fontId="4" fillId="0" borderId="5" xfId="0" applyFont="1" applyBorder="1" applyAlignment="1"/>
    <xf numFmtId="0" fontId="4" fillId="0" borderId="6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4" fillId="0" borderId="13" xfId="0" applyFont="1" applyBorder="1" applyAlignment="1"/>
    <xf numFmtId="0" fontId="4" fillId="0" borderId="14" xfId="0" applyFont="1" applyBorder="1" applyAlignment="1"/>
    <xf numFmtId="0" fontId="5" fillId="0" borderId="7" xfId="0" applyFont="1" applyBorder="1" applyAlignment="1">
      <alignment horizontal="center"/>
    </xf>
    <xf numFmtId="6" fontId="0" fillId="0" borderId="0" xfId="0" applyNumberFormat="1"/>
    <xf numFmtId="176" fontId="0" fillId="0" borderId="0" xfId="3" applyNumberFormat="1" applyFont="1"/>
    <xf numFmtId="172" fontId="2" fillId="0" borderId="0" xfId="0" applyNumberFormat="1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7" fillId="0" borderId="1" xfId="2" applyBorder="1"/>
    <xf numFmtId="0" fontId="2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</cellXfs>
  <cellStyles count="4">
    <cellStyle name="Erotin" xfId="1" builtinId="3"/>
    <cellStyle name="Hyperlink" xfId="2"/>
    <cellStyle name="Normaali" xfId="0" builtinId="0"/>
    <cellStyle name="Valuutta" xfId="3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38100</xdr:rowOff>
        </xdr:from>
        <xdr:to>
          <xdr:col>0</xdr:col>
          <xdr:colOff>1990725</xdr:colOff>
          <xdr:row>41</xdr:row>
          <xdr:rowOff>104775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49</xdr:row>
          <xdr:rowOff>9525</xdr:rowOff>
        </xdr:from>
        <xdr:to>
          <xdr:col>0</xdr:col>
          <xdr:colOff>2000250</xdr:colOff>
          <xdr:row>66</xdr:row>
          <xdr:rowOff>66675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111</xdr:row>
          <xdr:rowOff>142875</xdr:rowOff>
        </xdr:from>
        <xdr:to>
          <xdr:col>0</xdr:col>
          <xdr:colOff>2009775</xdr:colOff>
          <xdr:row>129</xdr:row>
          <xdr:rowOff>38100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</xdr:row>
          <xdr:rowOff>0</xdr:rowOff>
        </xdr:from>
        <xdr:to>
          <xdr:col>0</xdr:col>
          <xdr:colOff>1981200</xdr:colOff>
          <xdr:row>150</xdr:row>
          <xdr:rowOff>57150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158</xdr:row>
          <xdr:rowOff>0</xdr:rowOff>
        </xdr:from>
        <xdr:to>
          <xdr:col>0</xdr:col>
          <xdr:colOff>1981200</xdr:colOff>
          <xdr:row>175</xdr:row>
          <xdr:rowOff>57150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221</xdr:row>
          <xdr:rowOff>152400</xdr:rowOff>
        </xdr:from>
        <xdr:to>
          <xdr:col>0</xdr:col>
          <xdr:colOff>1990725</xdr:colOff>
          <xdr:row>239</xdr:row>
          <xdr:rowOff>47625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201</xdr:row>
          <xdr:rowOff>0</xdr:rowOff>
        </xdr:from>
        <xdr:to>
          <xdr:col>0</xdr:col>
          <xdr:colOff>1981200</xdr:colOff>
          <xdr:row>218</xdr:row>
          <xdr:rowOff>57150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247</xdr:row>
          <xdr:rowOff>0</xdr:rowOff>
        </xdr:from>
        <xdr:to>
          <xdr:col>0</xdr:col>
          <xdr:colOff>1981200</xdr:colOff>
          <xdr:row>264</xdr:row>
          <xdr:rowOff>57150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479</xdr:row>
          <xdr:rowOff>0</xdr:rowOff>
        </xdr:from>
        <xdr:to>
          <xdr:col>0</xdr:col>
          <xdr:colOff>1981200</xdr:colOff>
          <xdr:row>496</xdr:row>
          <xdr:rowOff>47625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418</xdr:row>
          <xdr:rowOff>0</xdr:rowOff>
        </xdr:from>
        <xdr:to>
          <xdr:col>0</xdr:col>
          <xdr:colOff>1981200</xdr:colOff>
          <xdr:row>435</xdr:row>
          <xdr:rowOff>57150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438</xdr:row>
          <xdr:rowOff>0</xdr:rowOff>
        </xdr:from>
        <xdr:to>
          <xdr:col>0</xdr:col>
          <xdr:colOff>1981200</xdr:colOff>
          <xdr:row>455</xdr:row>
          <xdr:rowOff>57150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2066925</xdr:colOff>
          <xdr:row>438</xdr:row>
          <xdr:rowOff>0</xdr:rowOff>
        </xdr:from>
        <xdr:to>
          <xdr:col>0</xdr:col>
          <xdr:colOff>4048125</xdr:colOff>
          <xdr:row>455</xdr:row>
          <xdr:rowOff>57150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458</xdr:row>
          <xdr:rowOff>0</xdr:rowOff>
        </xdr:from>
        <xdr:to>
          <xdr:col>0</xdr:col>
          <xdr:colOff>1981200</xdr:colOff>
          <xdr:row>475</xdr:row>
          <xdr:rowOff>57150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2076450</xdr:colOff>
          <xdr:row>458</xdr:row>
          <xdr:rowOff>0</xdr:rowOff>
        </xdr:from>
        <xdr:to>
          <xdr:col>0</xdr:col>
          <xdr:colOff>4057650</xdr:colOff>
          <xdr:row>475</xdr:row>
          <xdr:rowOff>57150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415</xdr:row>
          <xdr:rowOff>0</xdr:rowOff>
        </xdr:from>
        <xdr:to>
          <xdr:col>0</xdr:col>
          <xdr:colOff>1981200</xdr:colOff>
          <xdr:row>432</xdr:row>
          <xdr:rowOff>57150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415</xdr:row>
          <xdr:rowOff>0</xdr:rowOff>
        </xdr:from>
        <xdr:to>
          <xdr:col>0</xdr:col>
          <xdr:colOff>1981200</xdr:colOff>
          <xdr:row>432</xdr:row>
          <xdr:rowOff>57150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396</xdr:row>
          <xdr:rowOff>0</xdr:rowOff>
        </xdr:from>
        <xdr:to>
          <xdr:col>0</xdr:col>
          <xdr:colOff>1981200</xdr:colOff>
          <xdr:row>413</xdr:row>
          <xdr:rowOff>57150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375</xdr:row>
          <xdr:rowOff>0</xdr:rowOff>
        </xdr:from>
        <xdr:to>
          <xdr:col>0</xdr:col>
          <xdr:colOff>1981200</xdr:colOff>
          <xdr:row>392</xdr:row>
          <xdr:rowOff>57150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354</xdr:row>
          <xdr:rowOff>0</xdr:rowOff>
        </xdr:from>
        <xdr:to>
          <xdr:col>0</xdr:col>
          <xdr:colOff>1981200</xdr:colOff>
          <xdr:row>371</xdr:row>
          <xdr:rowOff>57150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334</xdr:row>
          <xdr:rowOff>0</xdr:rowOff>
        </xdr:from>
        <xdr:to>
          <xdr:col>0</xdr:col>
          <xdr:colOff>1981200</xdr:colOff>
          <xdr:row>351</xdr:row>
          <xdr:rowOff>57150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314</xdr:row>
          <xdr:rowOff>0</xdr:rowOff>
        </xdr:from>
        <xdr:to>
          <xdr:col>0</xdr:col>
          <xdr:colOff>1981200</xdr:colOff>
          <xdr:row>331</xdr:row>
          <xdr:rowOff>47625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293</xdr:row>
          <xdr:rowOff>0</xdr:rowOff>
        </xdr:from>
        <xdr:to>
          <xdr:col>0</xdr:col>
          <xdr:colOff>1981200</xdr:colOff>
          <xdr:row>310</xdr:row>
          <xdr:rowOff>57150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273</xdr:row>
          <xdr:rowOff>38100</xdr:rowOff>
        </xdr:from>
        <xdr:to>
          <xdr:col>0</xdr:col>
          <xdr:colOff>1981200</xdr:colOff>
          <xdr:row>290</xdr:row>
          <xdr:rowOff>95250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180</xdr:row>
          <xdr:rowOff>0</xdr:rowOff>
        </xdr:from>
        <xdr:to>
          <xdr:col>0</xdr:col>
          <xdr:colOff>1981200</xdr:colOff>
          <xdr:row>197</xdr:row>
          <xdr:rowOff>57150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0</xdr:col>
          <xdr:colOff>1981200</xdr:colOff>
          <xdr:row>21</xdr:row>
          <xdr:rowOff>57150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0</xdr:col>
          <xdr:colOff>1981200</xdr:colOff>
          <xdr:row>108</xdr:row>
          <xdr:rowOff>57150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SRP%202015/E62_Lapland_University_of_Applied_Sciences_MSR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RP_spreadsheet"/>
      <sheetName val="Supporting_Calculations"/>
      <sheetName val="Supporting Documentation"/>
    </sheetNames>
    <sheetDataSet>
      <sheetData sheetId="0">
        <row r="1">
          <cell r="A1" t="str">
            <v>Component</v>
          </cell>
        </row>
        <row r="4">
          <cell r="A4" t="str">
            <v>2015 model year base sled (reflects engine choice)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11" sqref="A11"/>
    </sheetView>
  </sheetViews>
  <sheetFormatPr defaultRowHeight="12.75" x14ac:dyDescent="0.2"/>
  <cols>
    <col min="1" max="1" width="46.85546875" customWidth="1"/>
    <col min="2" max="2" width="18.140625" bestFit="1" customWidth="1"/>
    <col min="3" max="3" width="11.85546875" bestFit="1" customWidth="1"/>
    <col min="4" max="4" width="7.5703125" bestFit="1" customWidth="1"/>
    <col min="5" max="5" width="11.85546875" bestFit="1" customWidth="1"/>
    <col min="6" max="7" width="16.7109375" customWidth="1"/>
  </cols>
  <sheetData>
    <row r="1" spans="1:7" ht="13.5" thickBot="1" x14ac:dyDescent="0.25">
      <c r="A1" s="5" t="s">
        <v>88</v>
      </c>
      <c r="B1" s="5" t="s">
        <v>55</v>
      </c>
      <c r="C1" s="28" t="s">
        <v>94</v>
      </c>
      <c r="D1" s="29"/>
      <c r="E1" s="29"/>
      <c r="F1" s="29"/>
      <c r="G1" s="30"/>
    </row>
    <row r="2" spans="1:7" ht="64.5" thickTop="1" x14ac:dyDescent="0.2">
      <c r="A2" s="4"/>
      <c r="B2" s="4"/>
      <c r="C2" s="13" t="s">
        <v>89</v>
      </c>
      <c r="D2" s="13" t="s">
        <v>90</v>
      </c>
      <c r="E2" s="13" t="s">
        <v>106</v>
      </c>
      <c r="F2" s="13" t="s">
        <v>107</v>
      </c>
      <c r="G2" s="13" t="s">
        <v>105</v>
      </c>
    </row>
    <row r="3" spans="1:7" x14ac:dyDescent="0.2">
      <c r="A3" s="2"/>
      <c r="B3" s="15"/>
      <c r="C3" s="15"/>
      <c r="D3" s="15"/>
      <c r="E3" s="15"/>
      <c r="F3" s="15"/>
      <c r="G3" s="15"/>
    </row>
    <row r="4" spans="1:7" ht="63.75" x14ac:dyDescent="0.2">
      <c r="A4" s="1" t="s">
        <v>110</v>
      </c>
      <c r="B4" s="16" t="s">
        <v>111</v>
      </c>
      <c r="C4" s="15"/>
      <c r="D4" s="15"/>
      <c r="E4" s="15">
        <v>5613</v>
      </c>
      <c r="F4" s="15"/>
      <c r="G4" s="15">
        <f>MAX(C4:F4)</f>
        <v>5613</v>
      </c>
    </row>
    <row r="5" spans="1:7" x14ac:dyDescent="0.2">
      <c r="A5" s="7"/>
      <c r="B5" s="16"/>
      <c r="C5" s="15"/>
      <c r="D5" s="15"/>
      <c r="E5" s="15"/>
      <c r="F5" s="15"/>
      <c r="G5" s="15"/>
    </row>
    <row r="6" spans="1:7" x14ac:dyDescent="0.2">
      <c r="A6" s="8" t="s">
        <v>95</v>
      </c>
      <c r="B6" s="16"/>
      <c r="C6" s="15"/>
      <c r="D6" s="15"/>
      <c r="E6" s="15"/>
      <c r="F6" s="15"/>
      <c r="G6" s="15"/>
    </row>
    <row r="7" spans="1:7" x14ac:dyDescent="0.2">
      <c r="A7" s="7" t="s">
        <v>56</v>
      </c>
      <c r="B7" s="16" t="s">
        <v>112</v>
      </c>
      <c r="C7" s="15"/>
      <c r="D7" s="15"/>
      <c r="E7" s="15"/>
      <c r="F7" s="15"/>
      <c r="G7" s="15">
        <f t="shared" ref="G7:G67" si="0">MAX(C7:F7)</f>
        <v>0</v>
      </c>
    </row>
    <row r="8" spans="1:7" x14ac:dyDescent="0.2">
      <c r="A8" s="7" t="s">
        <v>57</v>
      </c>
      <c r="B8" s="16" t="s">
        <v>113</v>
      </c>
      <c r="C8" s="15"/>
      <c r="D8" s="15"/>
      <c r="E8" s="15"/>
      <c r="F8" s="15"/>
      <c r="G8" s="15">
        <f t="shared" si="0"/>
        <v>0</v>
      </c>
    </row>
    <row r="9" spans="1:7" x14ac:dyDescent="0.2">
      <c r="A9" s="7" t="s">
        <v>58</v>
      </c>
      <c r="B9" s="16" t="s">
        <v>113</v>
      </c>
      <c r="C9" s="15"/>
      <c r="D9" s="15"/>
      <c r="E9" s="15"/>
      <c r="F9" s="15"/>
      <c r="G9" s="15">
        <f t="shared" si="0"/>
        <v>0</v>
      </c>
    </row>
    <row r="10" spans="1:7" x14ac:dyDescent="0.2">
      <c r="A10" s="7" t="s">
        <v>59</v>
      </c>
      <c r="B10" s="16" t="s">
        <v>113</v>
      </c>
      <c r="C10" s="15"/>
      <c r="D10" s="15"/>
      <c r="E10" s="15"/>
      <c r="F10" s="15"/>
      <c r="G10" s="15">
        <f t="shared" si="0"/>
        <v>0</v>
      </c>
    </row>
    <row r="11" spans="1:7" x14ac:dyDescent="0.2">
      <c r="A11" s="7" t="s">
        <v>60</v>
      </c>
      <c r="B11" s="16" t="s">
        <v>113</v>
      </c>
      <c r="C11" s="15"/>
      <c r="D11" s="15"/>
      <c r="E11" s="15"/>
      <c r="F11" s="15"/>
      <c r="G11" s="15">
        <f t="shared" si="0"/>
        <v>0</v>
      </c>
    </row>
    <row r="12" spans="1:7" x14ac:dyDescent="0.2">
      <c r="A12" s="7" t="s">
        <v>61</v>
      </c>
      <c r="B12" s="16" t="s">
        <v>113</v>
      </c>
      <c r="C12" s="15"/>
      <c r="D12" s="15"/>
      <c r="E12" s="15"/>
      <c r="F12" s="15"/>
      <c r="G12" s="15">
        <f t="shared" si="0"/>
        <v>0</v>
      </c>
    </row>
    <row r="13" spans="1:7" x14ac:dyDescent="0.2">
      <c r="A13" s="7" t="s">
        <v>82</v>
      </c>
      <c r="B13" s="16" t="s">
        <v>113</v>
      </c>
      <c r="C13" s="15"/>
      <c r="D13" s="15"/>
      <c r="E13" s="15"/>
      <c r="F13" s="15"/>
      <c r="G13" s="15">
        <f t="shared" si="0"/>
        <v>0</v>
      </c>
    </row>
    <row r="14" spans="1:7" x14ac:dyDescent="0.2">
      <c r="A14" s="9" t="s">
        <v>19</v>
      </c>
      <c r="B14" s="16" t="s">
        <v>112</v>
      </c>
      <c r="C14" s="15"/>
      <c r="D14" s="15"/>
      <c r="E14" s="15"/>
      <c r="F14" s="15"/>
      <c r="G14" s="15">
        <f t="shared" si="0"/>
        <v>0</v>
      </c>
    </row>
    <row r="15" spans="1:7" x14ac:dyDescent="0.2">
      <c r="A15" s="9" t="s">
        <v>104</v>
      </c>
      <c r="B15" s="16"/>
      <c r="C15" s="15"/>
      <c r="D15" s="15"/>
      <c r="E15" s="15"/>
      <c r="F15" s="15"/>
      <c r="G15" s="15">
        <f t="shared" si="0"/>
        <v>0</v>
      </c>
    </row>
    <row r="16" spans="1:7" x14ac:dyDescent="0.2">
      <c r="A16" s="7"/>
      <c r="B16" s="16"/>
      <c r="C16" s="15"/>
      <c r="D16" s="15"/>
      <c r="E16" s="15"/>
      <c r="F16" s="15"/>
      <c r="G16" s="15"/>
    </row>
    <row r="17" spans="1:7" x14ac:dyDescent="0.2">
      <c r="A17" s="8" t="s">
        <v>50</v>
      </c>
      <c r="B17" s="16"/>
      <c r="C17" s="15"/>
      <c r="D17" s="15"/>
      <c r="E17" s="15"/>
      <c r="F17" s="15"/>
      <c r="G17" s="15"/>
    </row>
    <row r="18" spans="1:7" x14ac:dyDescent="0.2">
      <c r="A18" s="7" t="s">
        <v>54</v>
      </c>
      <c r="B18" s="16" t="s">
        <v>113</v>
      </c>
      <c r="C18" s="15"/>
      <c r="D18" s="15"/>
      <c r="E18" s="15"/>
      <c r="F18" s="15"/>
      <c r="G18" s="15">
        <f t="shared" si="0"/>
        <v>0</v>
      </c>
    </row>
    <row r="19" spans="1:7" x14ac:dyDescent="0.2">
      <c r="A19" s="9" t="s">
        <v>27</v>
      </c>
      <c r="B19" s="16" t="s">
        <v>113</v>
      </c>
      <c r="C19" s="15"/>
      <c r="D19" s="15"/>
      <c r="E19" s="15"/>
      <c r="F19" s="15"/>
      <c r="G19" s="15">
        <f t="shared" si="0"/>
        <v>0</v>
      </c>
    </row>
    <row r="20" spans="1:7" x14ac:dyDescent="0.2">
      <c r="A20" s="9" t="s">
        <v>99</v>
      </c>
      <c r="B20" s="16" t="s">
        <v>113</v>
      </c>
      <c r="C20" s="15"/>
      <c r="D20" s="15"/>
      <c r="E20" s="15"/>
      <c r="F20" s="15"/>
      <c r="G20" s="15">
        <f t="shared" si="0"/>
        <v>0</v>
      </c>
    </row>
    <row r="21" spans="1:7" x14ac:dyDescent="0.2">
      <c r="A21" s="9" t="s">
        <v>100</v>
      </c>
      <c r="B21" s="16" t="s">
        <v>113</v>
      </c>
      <c r="C21" s="15"/>
      <c r="D21" s="15"/>
      <c r="E21" s="15"/>
      <c r="F21" s="15"/>
      <c r="G21" s="15">
        <f t="shared" si="0"/>
        <v>0</v>
      </c>
    </row>
    <row r="22" spans="1:7" x14ac:dyDescent="0.2">
      <c r="A22" s="9" t="s">
        <v>36</v>
      </c>
      <c r="B22" s="16" t="s">
        <v>113</v>
      </c>
      <c r="C22" s="15"/>
      <c r="D22" s="15"/>
      <c r="E22" s="15"/>
      <c r="F22" s="15"/>
      <c r="G22" s="15">
        <f t="shared" si="0"/>
        <v>0</v>
      </c>
    </row>
    <row r="23" spans="1:7" ht="25.5" x14ac:dyDescent="0.2">
      <c r="A23" s="9" t="s">
        <v>35</v>
      </c>
      <c r="B23" s="16" t="s">
        <v>114</v>
      </c>
      <c r="C23" s="15"/>
      <c r="D23" s="15"/>
      <c r="E23" s="15">
        <v>1600.9</v>
      </c>
      <c r="F23" s="15"/>
      <c r="G23" s="15">
        <f t="shared" si="0"/>
        <v>1600.9</v>
      </c>
    </row>
    <row r="24" spans="1:7" x14ac:dyDescent="0.2">
      <c r="A24" s="9" t="s">
        <v>91</v>
      </c>
      <c r="B24" s="16" t="s">
        <v>113</v>
      </c>
      <c r="C24" s="15"/>
      <c r="D24" s="15"/>
      <c r="E24" s="15"/>
      <c r="F24" s="15"/>
      <c r="G24" s="15">
        <f t="shared" si="0"/>
        <v>0</v>
      </c>
    </row>
    <row r="25" spans="1:7" x14ac:dyDescent="0.2">
      <c r="A25" s="7" t="s">
        <v>81</v>
      </c>
      <c r="B25" s="16" t="s">
        <v>113</v>
      </c>
      <c r="C25" s="15"/>
      <c r="D25" s="15"/>
      <c r="E25" s="15"/>
      <c r="F25" s="15"/>
      <c r="G25" s="15">
        <f t="shared" si="0"/>
        <v>0</v>
      </c>
    </row>
    <row r="26" spans="1:7" x14ac:dyDescent="0.2">
      <c r="A26" s="7" t="s">
        <v>104</v>
      </c>
      <c r="B26" s="16"/>
      <c r="C26" s="15"/>
      <c r="D26" s="15"/>
      <c r="E26" s="15"/>
      <c r="F26" s="15"/>
      <c r="G26" s="15">
        <f t="shared" si="0"/>
        <v>0</v>
      </c>
    </row>
    <row r="27" spans="1:7" x14ac:dyDescent="0.2">
      <c r="A27" s="9"/>
      <c r="B27" s="16"/>
      <c r="C27" s="15"/>
      <c r="D27" s="15"/>
      <c r="E27" s="15"/>
      <c r="F27" s="15"/>
      <c r="G27" s="15"/>
    </row>
    <row r="28" spans="1:7" x14ac:dyDescent="0.2">
      <c r="A28" s="8" t="s">
        <v>7</v>
      </c>
      <c r="B28" s="16"/>
      <c r="C28" s="15"/>
      <c r="D28" s="15"/>
      <c r="E28" s="15"/>
      <c r="F28" s="15"/>
      <c r="G28" s="15"/>
    </row>
    <row r="29" spans="1:7" x14ac:dyDescent="0.2">
      <c r="A29" s="9" t="s">
        <v>53</v>
      </c>
      <c r="B29" s="16" t="s">
        <v>113</v>
      </c>
      <c r="C29" s="15"/>
      <c r="D29" s="15"/>
      <c r="E29" s="15"/>
      <c r="F29" s="15"/>
      <c r="G29" s="15">
        <f t="shared" si="0"/>
        <v>0</v>
      </c>
    </row>
    <row r="30" spans="1:7" x14ac:dyDescent="0.2">
      <c r="A30" s="9" t="s">
        <v>38</v>
      </c>
      <c r="B30" s="16" t="s">
        <v>113</v>
      </c>
      <c r="C30" s="15"/>
      <c r="D30" s="15"/>
      <c r="E30" s="15"/>
      <c r="F30" s="15"/>
      <c r="G30" s="15">
        <f t="shared" si="0"/>
        <v>0</v>
      </c>
    </row>
    <row r="31" spans="1:7" x14ac:dyDescent="0.2">
      <c r="A31" s="9" t="s">
        <v>101</v>
      </c>
      <c r="B31" s="16" t="s">
        <v>113</v>
      </c>
      <c r="C31" s="15"/>
      <c r="D31" s="15"/>
      <c r="E31" s="15"/>
      <c r="F31" s="15"/>
      <c r="G31" s="15">
        <f t="shared" si="0"/>
        <v>0</v>
      </c>
    </row>
    <row r="32" spans="1:7" ht="25.5" x14ac:dyDescent="0.2">
      <c r="A32" s="9" t="s">
        <v>39</v>
      </c>
      <c r="B32" s="16" t="s">
        <v>115</v>
      </c>
      <c r="C32" s="15"/>
      <c r="D32" s="15"/>
      <c r="E32" s="15"/>
      <c r="F32" s="15"/>
      <c r="G32" s="15">
        <f t="shared" si="0"/>
        <v>0</v>
      </c>
    </row>
    <row r="33" spans="1:7" ht="38.25" x14ac:dyDescent="0.2">
      <c r="A33" s="9" t="s">
        <v>76</v>
      </c>
      <c r="B33" s="16" t="s">
        <v>116</v>
      </c>
      <c r="C33" s="15"/>
      <c r="D33" s="15"/>
      <c r="E33" s="15"/>
      <c r="F33" s="15"/>
      <c r="G33" s="15">
        <f t="shared" si="0"/>
        <v>0</v>
      </c>
    </row>
    <row r="34" spans="1:7" x14ac:dyDescent="0.2">
      <c r="A34" s="9" t="s">
        <v>75</v>
      </c>
      <c r="B34" s="16" t="s">
        <v>113</v>
      </c>
      <c r="C34" s="15"/>
      <c r="D34" s="15"/>
      <c r="E34" s="15"/>
      <c r="F34" s="15"/>
      <c r="G34" s="15">
        <f t="shared" si="0"/>
        <v>0</v>
      </c>
    </row>
    <row r="35" spans="1:7" x14ac:dyDescent="0.2">
      <c r="A35" s="9" t="s">
        <v>74</v>
      </c>
      <c r="B35" s="16" t="s">
        <v>113</v>
      </c>
      <c r="C35" s="15"/>
      <c r="D35" s="15"/>
      <c r="E35" s="15"/>
      <c r="F35" s="15"/>
      <c r="G35" s="15">
        <f t="shared" si="0"/>
        <v>0</v>
      </c>
    </row>
    <row r="36" spans="1:7" x14ac:dyDescent="0.2">
      <c r="A36" s="7" t="s">
        <v>62</v>
      </c>
      <c r="B36" s="16" t="s">
        <v>113</v>
      </c>
      <c r="C36" s="15"/>
      <c r="D36" s="15"/>
      <c r="E36" s="15"/>
      <c r="F36" s="15"/>
      <c r="G36" s="15">
        <f t="shared" si="0"/>
        <v>0</v>
      </c>
    </row>
    <row r="37" spans="1:7" x14ac:dyDescent="0.2">
      <c r="A37" s="7" t="s">
        <v>81</v>
      </c>
      <c r="B37" s="16"/>
      <c r="C37" s="15"/>
      <c r="D37" s="15"/>
      <c r="E37" s="15"/>
      <c r="F37" s="15"/>
      <c r="G37" s="15">
        <f t="shared" si="0"/>
        <v>0</v>
      </c>
    </row>
    <row r="38" spans="1:7" x14ac:dyDescent="0.2">
      <c r="A38" s="7" t="s">
        <v>104</v>
      </c>
      <c r="B38" s="16"/>
      <c r="C38" s="15"/>
      <c r="D38" s="15"/>
      <c r="E38" s="15"/>
      <c r="F38" s="15"/>
      <c r="G38" s="15">
        <f t="shared" si="0"/>
        <v>0</v>
      </c>
    </row>
    <row r="39" spans="1:7" x14ac:dyDescent="0.2">
      <c r="A39" s="9"/>
      <c r="B39" s="16"/>
      <c r="C39" s="15"/>
      <c r="D39" s="15"/>
      <c r="E39" s="15"/>
      <c r="F39" s="15"/>
      <c r="G39" s="15"/>
    </row>
    <row r="40" spans="1:7" x14ac:dyDescent="0.2">
      <c r="A40" s="8" t="s">
        <v>37</v>
      </c>
      <c r="B40" s="16"/>
      <c r="C40" s="15"/>
      <c r="D40" s="15"/>
      <c r="E40" s="15"/>
      <c r="F40" s="15"/>
      <c r="G40" s="15"/>
    </row>
    <row r="41" spans="1:7" x14ac:dyDescent="0.2">
      <c r="A41" s="9" t="s">
        <v>73</v>
      </c>
      <c r="B41" s="16" t="s">
        <v>113</v>
      </c>
      <c r="C41" s="15"/>
      <c r="D41" s="15"/>
      <c r="E41" s="15"/>
      <c r="F41" s="15"/>
      <c r="G41" s="15">
        <f t="shared" si="0"/>
        <v>0</v>
      </c>
    </row>
    <row r="42" spans="1:7" x14ac:dyDescent="0.2">
      <c r="A42" s="9" t="s">
        <v>72</v>
      </c>
      <c r="B42" s="16" t="s">
        <v>113</v>
      </c>
      <c r="C42" s="15"/>
      <c r="D42" s="15"/>
      <c r="E42" s="15"/>
      <c r="F42" s="15"/>
      <c r="G42" s="15">
        <f t="shared" si="0"/>
        <v>0</v>
      </c>
    </row>
    <row r="43" spans="1:7" x14ac:dyDescent="0.2">
      <c r="A43" s="9" t="s">
        <v>71</v>
      </c>
      <c r="B43" s="16" t="s">
        <v>113</v>
      </c>
      <c r="C43" s="15"/>
      <c r="D43" s="15"/>
      <c r="E43" s="15"/>
      <c r="F43" s="15"/>
      <c r="G43" s="15">
        <f t="shared" si="0"/>
        <v>0</v>
      </c>
    </row>
    <row r="44" spans="1:7" x14ac:dyDescent="0.2">
      <c r="A44" s="9" t="s">
        <v>70</v>
      </c>
      <c r="B44" s="16" t="s">
        <v>113</v>
      </c>
      <c r="C44" s="15"/>
      <c r="D44" s="15"/>
      <c r="E44" s="15"/>
      <c r="F44" s="15"/>
      <c r="G44" s="15">
        <f t="shared" si="0"/>
        <v>0</v>
      </c>
    </row>
    <row r="45" spans="1:7" x14ac:dyDescent="0.2">
      <c r="A45" s="9" t="s">
        <v>69</v>
      </c>
      <c r="B45" s="16" t="s">
        <v>113</v>
      </c>
      <c r="C45" s="15"/>
      <c r="D45" s="15"/>
      <c r="E45" s="15"/>
      <c r="F45" s="15"/>
      <c r="G45" s="15">
        <f t="shared" si="0"/>
        <v>0</v>
      </c>
    </row>
    <row r="46" spans="1:7" x14ac:dyDescent="0.2">
      <c r="A46" s="9" t="s">
        <v>68</v>
      </c>
      <c r="B46" s="16" t="s">
        <v>113</v>
      </c>
      <c r="C46" s="15"/>
      <c r="D46" s="15"/>
      <c r="E46" s="15"/>
      <c r="F46" s="15"/>
      <c r="G46" s="15">
        <f t="shared" si="0"/>
        <v>0</v>
      </c>
    </row>
    <row r="47" spans="1:7" x14ac:dyDescent="0.2">
      <c r="A47" s="9" t="s">
        <v>67</v>
      </c>
      <c r="B47" s="16" t="s">
        <v>113</v>
      </c>
      <c r="C47" s="15"/>
      <c r="D47" s="15"/>
      <c r="E47" s="15"/>
      <c r="F47" s="15"/>
      <c r="G47" s="15">
        <f t="shared" si="0"/>
        <v>0</v>
      </c>
    </row>
    <row r="48" spans="1:7" x14ac:dyDescent="0.2">
      <c r="A48" s="9" t="s">
        <v>81</v>
      </c>
      <c r="C48" s="15"/>
      <c r="D48" s="15"/>
      <c r="E48" s="15"/>
      <c r="F48" s="15"/>
      <c r="G48" s="15">
        <f t="shared" si="0"/>
        <v>0</v>
      </c>
    </row>
    <row r="49" spans="1:7" x14ac:dyDescent="0.2">
      <c r="A49" s="9" t="s">
        <v>104</v>
      </c>
      <c r="B49" s="16"/>
      <c r="C49" s="15"/>
      <c r="D49" s="15"/>
      <c r="E49" s="15"/>
      <c r="F49" s="15"/>
      <c r="G49" s="15">
        <f t="shared" si="0"/>
        <v>0</v>
      </c>
    </row>
    <row r="50" spans="1:7" x14ac:dyDescent="0.2">
      <c r="A50" s="7"/>
      <c r="B50" s="16"/>
      <c r="C50" s="15"/>
      <c r="D50" s="15"/>
      <c r="E50" s="15"/>
      <c r="F50" s="15"/>
      <c r="G50" s="15"/>
    </row>
    <row r="51" spans="1:7" x14ac:dyDescent="0.2">
      <c r="A51" s="8" t="s">
        <v>0</v>
      </c>
      <c r="B51" s="16"/>
      <c r="C51" s="15"/>
      <c r="D51" s="15"/>
      <c r="E51" s="15"/>
      <c r="F51" s="15"/>
      <c r="G51" s="15"/>
    </row>
    <row r="52" spans="1:7" x14ac:dyDescent="0.2">
      <c r="A52" s="7" t="s">
        <v>3</v>
      </c>
      <c r="B52" s="16" t="s">
        <v>113</v>
      </c>
      <c r="C52" s="15"/>
      <c r="D52" s="15"/>
      <c r="E52" s="15"/>
      <c r="F52" s="15"/>
      <c r="G52" s="15">
        <f t="shared" si="0"/>
        <v>0</v>
      </c>
    </row>
    <row r="53" spans="1:7" x14ac:dyDescent="0.2">
      <c r="A53" s="7" t="s">
        <v>40</v>
      </c>
      <c r="B53" s="16" t="s">
        <v>113</v>
      </c>
      <c r="C53" s="15"/>
      <c r="D53" s="15"/>
      <c r="E53" s="15"/>
      <c r="F53" s="15"/>
      <c r="G53" s="15">
        <f t="shared" si="0"/>
        <v>0</v>
      </c>
    </row>
    <row r="54" spans="1:7" x14ac:dyDescent="0.2">
      <c r="A54" s="7" t="s">
        <v>14</v>
      </c>
      <c r="B54" s="16" t="s">
        <v>113</v>
      </c>
      <c r="C54" s="15"/>
      <c r="D54" s="15"/>
      <c r="E54" s="15"/>
      <c r="F54" s="15"/>
      <c r="G54" s="15">
        <f t="shared" si="0"/>
        <v>0</v>
      </c>
    </row>
    <row r="55" spans="1:7" x14ac:dyDescent="0.2">
      <c r="A55" s="7" t="s">
        <v>15</v>
      </c>
      <c r="B55" s="16" t="s">
        <v>113</v>
      </c>
      <c r="C55" s="15"/>
      <c r="D55" s="15"/>
      <c r="E55" s="15"/>
      <c r="F55" s="15"/>
      <c r="G55" s="15">
        <f t="shared" si="0"/>
        <v>0</v>
      </c>
    </row>
    <row r="56" spans="1:7" x14ac:dyDescent="0.2">
      <c r="A56" s="7" t="s">
        <v>16</v>
      </c>
      <c r="B56" s="16" t="s">
        <v>113</v>
      </c>
      <c r="C56" s="15"/>
      <c r="D56" s="15"/>
      <c r="E56" s="15"/>
      <c r="F56" s="15"/>
      <c r="G56" s="15">
        <f t="shared" si="0"/>
        <v>0</v>
      </c>
    </row>
    <row r="57" spans="1:7" x14ac:dyDescent="0.2">
      <c r="A57" s="7" t="s">
        <v>17</v>
      </c>
      <c r="B57" s="16" t="s">
        <v>113</v>
      </c>
      <c r="C57" s="15"/>
      <c r="D57" s="15"/>
      <c r="E57" s="15"/>
      <c r="F57" s="15"/>
      <c r="G57" s="15">
        <f t="shared" si="0"/>
        <v>0</v>
      </c>
    </row>
    <row r="58" spans="1:7" x14ac:dyDescent="0.2">
      <c r="A58" s="7" t="s">
        <v>9</v>
      </c>
      <c r="B58" s="16" t="s">
        <v>113</v>
      </c>
      <c r="C58" s="15"/>
      <c r="D58" s="15"/>
      <c r="E58" s="15"/>
      <c r="F58" s="15"/>
      <c r="G58" s="15">
        <f t="shared" si="0"/>
        <v>0</v>
      </c>
    </row>
    <row r="59" spans="1:7" x14ac:dyDescent="0.2">
      <c r="A59" s="7" t="s">
        <v>41</v>
      </c>
      <c r="B59" s="16" t="s">
        <v>113</v>
      </c>
      <c r="C59" s="15"/>
      <c r="D59" s="15"/>
      <c r="E59" s="15"/>
      <c r="F59" s="15"/>
      <c r="G59" s="15">
        <f t="shared" si="0"/>
        <v>0</v>
      </c>
    </row>
    <row r="60" spans="1:7" x14ac:dyDescent="0.2">
      <c r="A60" s="7" t="s">
        <v>81</v>
      </c>
      <c r="B60" s="16"/>
      <c r="C60" s="15"/>
      <c r="D60" s="15"/>
      <c r="E60" s="15"/>
      <c r="F60" s="15"/>
      <c r="G60" s="15">
        <f t="shared" si="0"/>
        <v>0</v>
      </c>
    </row>
    <row r="61" spans="1:7" x14ac:dyDescent="0.2">
      <c r="A61" s="7" t="s">
        <v>104</v>
      </c>
      <c r="B61" s="16"/>
      <c r="C61" s="15"/>
      <c r="D61" s="15"/>
      <c r="E61" s="15"/>
      <c r="F61" s="15"/>
      <c r="G61" s="15">
        <f t="shared" si="0"/>
        <v>0</v>
      </c>
    </row>
    <row r="62" spans="1:7" x14ac:dyDescent="0.2">
      <c r="A62" s="7"/>
      <c r="B62" s="16"/>
      <c r="C62" s="15"/>
      <c r="D62" s="15"/>
      <c r="E62" s="15"/>
      <c r="F62" s="15"/>
      <c r="G62" s="15"/>
    </row>
    <row r="63" spans="1:7" x14ac:dyDescent="0.2">
      <c r="A63" s="8" t="s">
        <v>1</v>
      </c>
      <c r="B63" s="16"/>
      <c r="C63" s="15"/>
      <c r="D63" s="15"/>
      <c r="E63" s="15"/>
      <c r="F63" s="15"/>
      <c r="G63" s="15"/>
    </row>
    <row r="64" spans="1:7" x14ac:dyDescent="0.2">
      <c r="A64" s="9" t="s">
        <v>18</v>
      </c>
      <c r="B64" s="16" t="s">
        <v>112</v>
      </c>
      <c r="C64" s="15"/>
      <c r="D64" s="15"/>
      <c r="E64" s="15"/>
      <c r="F64" s="15"/>
      <c r="G64" s="15">
        <f t="shared" si="0"/>
        <v>0</v>
      </c>
    </row>
    <row r="65" spans="1:7" x14ac:dyDescent="0.2">
      <c r="A65" s="9" t="s">
        <v>19</v>
      </c>
      <c r="B65" s="16" t="s">
        <v>112</v>
      </c>
      <c r="C65" s="15"/>
      <c r="D65" s="15"/>
      <c r="E65" s="15"/>
      <c r="F65" s="15"/>
      <c r="G65" s="15">
        <f t="shared" si="0"/>
        <v>0</v>
      </c>
    </row>
    <row r="66" spans="1:7" x14ac:dyDescent="0.2">
      <c r="A66" s="9" t="s">
        <v>20</v>
      </c>
      <c r="B66" s="16" t="s">
        <v>112</v>
      </c>
      <c r="C66" s="15"/>
      <c r="D66" s="15"/>
      <c r="E66" s="15"/>
      <c r="F66" s="15"/>
      <c r="G66" s="15">
        <f t="shared" si="0"/>
        <v>0</v>
      </c>
    </row>
    <row r="67" spans="1:7" x14ac:dyDescent="0.2">
      <c r="A67" s="9" t="s">
        <v>21</v>
      </c>
      <c r="B67" s="16" t="s">
        <v>112</v>
      </c>
      <c r="C67" s="15"/>
      <c r="D67" s="15"/>
      <c r="E67" s="15"/>
      <c r="F67" s="15"/>
      <c r="G67" s="15">
        <f t="shared" si="0"/>
        <v>0</v>
      </c>
    </row>
    <row r="68" spans="1:7" x14ac:dyDescent="0.2">
      <c r="A68" s="9" t="s">
        <v>77</v>
      </c>
      <c r="B68" s="16" t="s">
        <v>112</v>
      </c>
      <c r="C68" s="15"/>
      <c r="D68" s="15"/>
      <c r="E68" s="15"/>
      <c r="F68" s="15"/>
      <c r="G68" s="15">
        <f t="shared" ref="G68:G149" si="1">MAX(C68:F68)</f>
        <v>0</v>
      </c>
    </row>
    <row r="69" spans="1:7" x14ac:dyDescent="0.2">
      <c r="A69" s="9" t="s">
        <v>81</v>
      </c>
      <c r="B69" s="16"/>
      <c r="C69" s="15"/>
      <c r="D69" s="15"/>
      <c r="E69" s="15"/>
      <c r="F69" s="15"/>
      <c r="G69" s="15">
        <f t="shared" si="1"/>
        <v>0</v>
      </c>
    </row>
    <row r="70" spans="1:7" x14ac:dyDescent="0.2">
      <c r="A70" s="9" t="s">
        <v>104</v>
      </c>
      <c r="B70" s="16"/>
      <c r="C70" s="15"/>
      <c r="D70" s="15"/>
      <c r="E70" s="15"/>
      <c r="F70" s="15"/>
      <c r="G70" s="15">
        <f t="shared" si="1"/>
        <v>0</v>
      </c>
    </row>
    <row r="71" spans="1:7" x14ac:dyDescent="0.2">
      <c r="A71" s="7"/>
      <c r="B71" s="16"/>
      <c r="C71" s="15"/>
      <c r="D71" s="15"/>
      <c r="E71" s="15"/>
      <c r="F71" s="15"/>
      <c r="G71" s="15"/>
    </row>
    <row r="72" spans="1:7" x14ac:dyDescent="0.2">
      <c r="A72" s="8" t="s">
        <v>2</v>
      </c>
      <c r="B72" s="16"/>
      <c r="C72" s="15"/>
      <c r="D72" s="15"/>
      <c r="E72" s="15"/>
      <c r="F72" s="15"/>
      <c r="G72" s="15"/>
    </row>
    <row r="73" spans="1:7" x14ac:dyDescent="0.2">
      <c r="A73" s="7" t="s">
        <v>22</v>
      </c>
      <c r="B73" s="16" t="s">
        <v>112</v>
      </c>
      <c r="C73" s="15"/>
      <c r="D73" s="15"/>
      <c r="E73" s="15"/>
      <c r="F73" s="15"/>
      <c r="G73" s="15">
        <f t="shared" si="1"/>
        <v>0</v>
      </c>
    </row>
    <row r="74" spans="1:7" x14ac:dyDescent="0.2">
      <c r="A74" s="9" t="s">
        <v>19</v>
      </c>
      <c r="B74" s="16" t="s">
        <v>112</v>
      </c>
      <c r="C74" s="15"/>
      <c r="D74" s="15"/>
      <c r="E74" s="15"/>
      <c r="F74" s="15"/>
      <c r="G74" s="15">
        <f t="shared" si="1"/>
        <v>0</v>
      </c>
    </row>
    <row r="75" spans="1:7" x14ac:dyDescent="0.2">
      <c r="A75" s="7" t="s">
        <v>20</v>
      </c>
      <c r="B75" s="16" t="s">
        <v>112</v>
      </c>
      <c r="C75" s="15"/>
      <c r="D75" s="15"/>
      <c r="E75" s="15"/>
      <c r="F75" s="15"/>
      <c r="G75" s="15">
        <f t="shared" si="1"/>
        <v>0</v>
      </c>
    </row>
    <row r="76" spans="1:7" x14ac:dyDescent="0.2">
      <c r="A76" s="7" t="s">
        <v>23</v>
      </c>
      <c r="B76" s="16" t="s">
        <v>112</v>
      </c>
      <c r="C76" s="15"/>
      <c r="D76" s="15"/>
      <c r="E76" s="15"/>
      <c r="F76" s="15"/>
      <c r="G76" s="15">
        <f t="shared" si="1"/>
        <v>0</v>
      </c>
    </row>
    <row r="77" spans="1:7" x14ac:dyDescent="0.2">
      <c r="A77" s="7" t="s">
        <v>24</v>
      </c>
      <c r="B77" s="16" t="s">
        <v>112</v>
      </c>
      <c r="C77" s="15"/>
      <c r="D77" s="15"/>
      <c r="E77" s="15"/>
      <c r="F77" s="15"/>
      <c r="G77" s="15">
        <f t="shared" si="1"/>
        <v>0</v>
      </c>
    </row>
    <row r="78" spans="1:7" x14ac:dyDescent="0.2">
      <c r="A78" s="7" t="s">
        <v>81</v>
      </c>
      <c r="B78" s="16"/>
      <c r="C78" s="15"/>
      <c r="D78" s="15"/>
      <c r="E78" s="15"/>
      <c r="F78" s="15"/>
      <c r="G78" s="15">
        <f t="shared" si="1"/>
        <v>0</v>
      </c>
    </row>
    <row r="79" spans="1:7" x14ac:dyDescent="0.2">
      <c r="A79" s="7" t="s">
        <v>104</v>
      </c>
      <c r="B79" s="16"/>
      <c r="C79" s="15"/>
      <c r="D79" s="15"/>
      <c r="E79" s="15"/>
      <c r="F79" s="15"/>
      <c r="G79" s="15">
        <f t="shared" si="1"/>
        <v>0</v>
      </c>
    </row>
    <row r="80" spans="1:7" x14ac:dyDescent="0.2">
      <c r="A80" s="7"/>
      <c r="B80" s="16"/>
      <c r="C80" s="15"/>
      <c r="D80" s="15"/>
      <c r="E80" s="15"/>
      <c r="F80" s="15"/>
      <c r="G80" s="15"/>
    </row>
    <row r="81" spans="1:7" x14ac:dyDescent="0.2">
      <c r="A81" s="8" t="s">
        <v>4</v>
      </c>
      <c r="B81" s="16"/>
      <c r="C81" s="15"/>
      <c r="D81" s="15"/>
      <c r="E81" s="15"/>
      <c r="F81" s="15"/>
      <c r="G81" s="15"/>
    </row>
    <row r="82" spans="1:7" x14ac:dyDescent="0.2">
      <c r="A82" s="7" t="s">
        <v>5</v>
      </c>
      <c r="B82" s="16" t="s">
        <v>112</v>
      </c>
      <c r="C82" s="15"/>
      <c r="D82" s="15"/>
      <c r="E82" s="15"/>
      <c r="F82" s="15"/>
      <c r="G82" s="15">
        <f t="shared" si="1"/>
        <v>0</v>
      </c>
    </row>
    <row r="83" spans="1:7" x14ac:dyDescent="0.2">
      <c r="A83" s="7" t="s">
        <v>6</v>
      </c>
      <c r="B83" s="16" t="s">
        <v>113</v>
      </c>
      <c r="C83" s="15"/>
      <c r="D83" s="15"/>
      <c r="E83" s="15"/>
      <c r="F83" s="15"/>
      <c r="G83" s="15">
        <f t="shared" si="1"/>
        <v>0</v>
      </c>
    </row>
    <row r="84" spans="1:7" ht="38.25" x14ac:dyDescent="0.2">
      <c r="A84" s="7" t="s">
        <v>63</v>
      </c>
      <c r="B84" s="16" t="s">
        <v>121</v>
      </c>
      <c r="C84" s="15">
        <v>150</v>
      </c>
      <c r="D84" s="15"/>
      <c r="E84" s="15"/>
      <c r="F84" s="15"/>
      <c r="G84" s="15">
        <f t="shared" si="1"/>
        <v>150</v>
      </c>
    </row>
    <row r="85" spans="1:7" x14ac:dyDescent="0.2">
      <c r="A85" s="7" t="s">
        <v>10</v>
      </c>
      <c r="B85" s="16" t="s">
        <v>113</v>
      </c>
      <c r="C85" s="15"/>
      <c r="D85" s="15"/>
      <c r="E85" s="15"/>
      <c r="F85" s="15"/>
      <c r="G85" s="15">
        <f t="shared" si="1"/>
        <v>0</v>
      </c>
    </row>
    <row r="86" spans="1:7" ht="51" x14ac:dyDescent="0.2">
      <c r="A86" s="7" t="s">
        <v>11</v>
      </c>
      <c r="B86" s="16" t="s">
        <v>120</v>
      </c>
      <c r="C86" s="15">
        <v>150</v>
      </c>
      <c r="D86" s="15"/>
      <c r="E86" s="15"/>
      <c r="F86" s="15"/>
      <c r="G86" s="15">
        <f t="shared" si="1"/>
        <v>150</v>
      </c>
    </row>
    <row r="87" spans="1:7" x14ac:dyDescent="0.2">
      <c r="A87" s="7" t="s">
        <v>12</v>
      </c>
      <c r="B87" s="16" t="s">
        <v>113</v>
      </c>
      <c r="C87" s="15"/>
      <c r="D87" s="15"/>
      <c r="E87" s="15"/>
      <c r="F87" s="15"/>
      <c r="G87" s="15">
        <f t="shared" si="1"/>
        <v>0</v>
      </c>
    </row>
    <row r="88" spans="1:7" x14ac:dyDescent="0.2">
      <c r="A88" s="7" t="s">
        <v>13</v>
      </c>
      <c r="B88" s="16" t="s">
        <v>113</v>
      </c>
      <c r="C88" s="15"/>
      <c r="D88" s="15"/>
      <c r="E88" s="15"/>
      <c r="F88" s="15"/>
      <c r="G88" s="15">
        <f t="shared" si="1"/>
        <v>0</v>
      </c>
    </row>
    <row r="89" spans="1:7" x14ac:dyDescent="0.2">
      <c r="A89" s="7" t="s">
        <v>117</v>
      </c>
      <c r="B89" s="16" t="s">
        <v>112</v>
      </c>
      <c r="C89" s="15"/>
      <c r="D89" s="15"/>
      <c r="E89" s="15"/>
      <c r="F89" s="15"/>
      <c r="G89" s="15">
        <f t="shared" si="1"/>
        <v>0</v>
      </c>
    </row>
    <row r="90" spans="1:7" x14ac:dyDescent="0.2">
      <c r="A90" s="7" t="s">
        <v>79</v>
      </c>
      <c r="B90" s="16" t="s">
        <v>113</v>
      </c>
      <c r="C90" s="15"/>
      <c r="D90" s="15"/>
      <c r="E90" s="15"/>
      <c r="F90" s="15"/>
      <c r="G90" s="15">
        <f t="shared" si="1"/>
        <v>0</v>
      </c>
    </row>
    <row r="91" spans="1:7" x14ac:dyDescent="0.2">
      <c r="A91" s="10" t="s">
        <v>78</v>
      </c>
      <c r="B91" s="16" t="s">
        <v>113</v>
      </c>
      <c r="C91" s="15"/>
      <c r="D91" s="15"/>
      <c r="E91" s="15"/>
      <c r="F91" s="15"/>
      <c r="G91" s="15">
        <f t="shared" si="1"/>
        <v>0</v>
      </c>
    </row>
    <row r="92" spans="1:7" x14ac:dyDescent="0.2">
      <c r="A92" s="7" t="s">
        <v>81</v>
      </c>
      <c r="B92" s="16"/>
      <c r="C92" s="15"/>
      <c r="D92" s="15"/>
      <c r="E92" s="15"/>
      <c r="F92" s="15"/>
      <c r="G92" s="15">
        <f t="shared" si="1"/>
        <v>0</v>
      </c>
    </row>
    <row r="93" spans="1:7" x14ac:dyDescent="0.2">
      <c r="A93" s="7" t="s">
        <v>104</v>
      </c>
      <c r="B93" s="16"/>
      <c r="C93" s="15"/>
      <c r="D93" s="15"/>
      <c r="E93" s="15"/>
      <c r="F93" s="15"/>
      <c r="G93" s="15">
        <f t="shared" si="1"/>
        <v>0</v>
      </c>
    </row>
    <row r="94" spans="1:7" x14ac:dyDescent="0.2">
      <c r="A94" s="7"/>
      <c r="B94" s="16"/>
      <c r="C94" s="15"/>
      <c r="D94" s="15"/>
      <c r="E94" s="15"/>
      <c r="F94" s="15"/>
      <c r="G94" s="15"/>
    </row>
    <row r="95" spans="1:7" x14ac:dyDescent="0.2">
      <c r="A95" s="8" t="s">
        <v>8</v>
      </c>
      <c r="B95" s="16"/>
      <c r="C95" s="15"/>
      <c r="D95" s="15"/>
      <c r="E95" s="15"/>
      <c r="F95" s="15"/>
      <c r="G95" s="15"/>
    </row>
    <row r="96" spans="1:7" x14ac:dyDescent="0.2">
      <c r="A96" s="7" t="s">
        <v>26</v>
      </c>
      <c r="B96" s="16" t="s">
        <v>113</v>
      </c>
      <c r="C96" s="15"/>
      <c r="D96" s="15"/>
      <c r="E96" s="15"/>
      <c r="F96" s="15"/>
      <c r="G96" s="15">
        <f t="shared" si="1"/>
        <v>0</v>
      </c>
    </row>
    <row r="97" spans="1:7" x14ac:dyDescent="0.2">
      <c r="A97" s="7" t="s">
        <v>80</v>
      </c>
      <c r="B97" s="16" t="s">
        <v>113</v>
      </c>
      <c r="C97" s="15"/>
      <c r="D97" s="15"/>
      <c r="E97" s="15"/>
      <c r="F97" s="15"/>
      <c r="G97" s="15">
        <f t="shared" si="1"/>
        <v>0</v>
      </c>
    </row>
    <row r="98" spans="1:7" x14ac:dyDescent="0.2">
      <c r="A98" s="7" t="s">
        <v>42</v>
      </c>
      <c r="B98" s="16" t="s">
        <v>113</v>
      </c>
      <c r="C98" s="15"/>
      <c r="D98" s="15"/>
      <c r="E98" s="15"/>
      <c r="F98" s="15"/>
      <c r="G98" s="15">
        <f t="shared" si="1"/>
        <v>0</v>
      </c>
    </row>
    <row r="99" spans="1:7" x14ac:dyDescent="0.2">
      <c r="A99" s="7" t="s">
        <v>43</v>
      </c>
      <c r="B99" s="16" t="s">
        <v>113</v>
      </c>
      <c r="C99" s="15"/>
      <c r="D99" s="15"/>
      <c r="E99" s="15"/>
      <c r="F99" s="15"/>
      <c r="G99" s="15">
        <f t="shared" si="1"/>
        <v>0</v>
      </c>
    </row>
    <row r="100" spans="1:7" x14ac:dyDescent="0.2">
      <c r="A100" s="7" t="s">
        <v>44</v>
      </c>
      <c r="B100" s="16" t="s">
        <v>113</v>
      </c>
      <c r="C100" s="15"/>
      <c r="D100" s="15"/>
      <c r="E100" s="15"/>
      <c r="F100" s="15"/>
      <c r="G100" s="15">
        <f t="shared" si="1"/>
        <v>0</v>
      </c>
    </row>
    <row r="101" spans="1:7" x14ac:dyDescent="0.2">
      <c r="A101" s="7" t="s">
        <v>81</v>
      </c>
      <c r="B101" s="16"/>
      <c r="C101" s="15"/>
      <c r="D101" s="15"/>
      <c r="E101" s="15"/>
      <c r="F101" s="15"/>
      <c r="G101" s="15">
        <f t="shared" si="1"/>
        <v>0</v>
      </c>
    </row>
    <row r="102" spans="1:7" x14ac:dyDescent="0.2">
      <c r="A102" s="7" t="s">
        <v>104</v>
      </c>
      <c r="B102" s="16"/>
      <c r="C102" s="15"/>
      <c r="D102" s="15"/>
      <c r="E102" s="15"/>
      <c r="F102" s="15"/>
      <c r="G102" s="15">
        <f t="shared" si="1"/>
        <v>0</v>
      </c>
    </row>
    <row r="103" spans="1:7" x14ac:dyDescent="0.2">
      <c r="A103" s="7"/>
      <c r="B103" s="16"/>
      <c r="C103" s="15"/>
      <c r="D103" s="15"/>
      <c r="E103" s="15"/>
      <c r="F103" s="15"/>
      <c r="G103" s="15"/>
    </row>
    <row r="104" spans="1:7" x14ac:dyDescent="0.2">
      <c r="A104" s="8" t="s">
        <v>25</v>
      </c>
      <c r="B104" s="16"/>
      <c r="C104" s="15"/>
      <c r="D104" s="15"/>
      <c r="E104" s="15"/>
      <c r="F104" s="15"/>
      <c r="G104" s="15"/>
    </row>
    <row r="105" spans="1:7" x14ac:dyDescent="0.2">
      <c r="A105" s="7" t="s">
        <v>32</v>
      </c>
      <c r="B105" s="16" t="s">
        <v>112</v>
      </c>
      <c r="C105" s="15"/>
      <c r="D105" s="15"/>
      <c r="E105" s="15"/>
      <c r="F105" s="15"/>
      <c r="G105" s="15">
        <f t="shared" si="1"/>
        <v>0</v>
      </c>
    </row>
    <row r="106" spans="1:7" x14ac:dyDescent="0.2">
      <c r="A106" s="7" t="s">
        <v>33</v>
      </c>
      <c r="B106" s="16" t="s">
        <v>112</v>
      </c>
      <c r="C106" s="15"/>
      <c r="D106" s="15"/>
      <c r="E106" s="15"/>
      <c r="F106" s="15"/>
      <c r="G106" s="15">
        <f t="shared" si="1"/>
        <v>0</v>
      </c>
    </row>
    <row r="107" spans="1:7" x14ac:dyDescent="0.2">
      <c r="A107" s="7" t="s">
        <v>34</v>
      </c>
      <c r="B107" s="16" t="s">
        <v>112</v>
      </c>
      <c r="C107" s="15"/>
      <c r="D107" s="15"/>
      <c r="E107" s="15"/>
      <c r="F107" s="15"/>
      <c r="G107" s="15">
        <f t="shared" si="1"/>
        <v>0</v>
      </c>
    </row>
    <row r="108" spans="1:7" x14ac:dyDescent="0.2">
      <c r="A108" s="7" t="s">
        <v>64</v>
      </c>
      <c r="B108" s="16" t="s">
        <v>113</v>
      </c>
      <c r="C108" s="15"/>
      <c r="D108" s="15"/>
      <c r="E108" s="15"/>
      <c r="F108" s="15"/>
      <c r="G108" s="15">
        <f t="shared" si="1"/>
        <v>0</v>
      </c>
    </row>
    <row r="109" spans="1:7" x14ac:dyDescent="0.2">
      <c r="A109" s="7" t="s">
        <v>104</v>
      </c>
      <c r="B109" s="16"/>
      <c r="C109" s="15"/>
      <c r="D109" s="15"/>
      <c r="E109" s="15"/>
      <c r="F109" s="15"/>
      <c r="G109" s="15">
        <f t="shared" si="1"/>
        <v>0</v>
      </c>
    </row>
    <row r="110" spans="1:7" x14ac:dyDescent="0.2">
      <c r="A110" s="7"/>
      <c r="B110" s="16"/>
      <c r="C110" s="15"/>
      <c r="D110" s="15"/>
      <c r="E110" s="15"/>
      <c r="F110" s="15"/>
      <c r="G110" s="15"/>
    </row>
    <row r="111" spans="1:7" x14ac:dyDescent="0.2">
      <c r="A111" s="8" t="s">
        <v>28</v>
      </c>
      <c r="B111" s="16"/>
      <c r="C111" s="15"/>
      <c r="D111" s="15"/>
      <c r="E111" s="15"/>
      <c r="F111" s="15"/>
      <c r="G111" s="15"/>
    </row>
    <row r="112" spans="1:7" x14ac:dyDescent="0.2">
      <c r="A112" s="7" t="s">
        <v>83</v>
      </c>
      <c r="B112" s="16" t="s">
        <v>113</v>
      </c>
      <c r="C112" s="15"/>
      <c r="D112" s="15"/>
      <c r="E112" s="15"/>
      <c r="F112" s="15"/>
      <c r="G112" s="15">
        <f t="shared" si="1"/>
        <v>0</v>
      </c>
    </row>
    <row r="113" spans="1:7" x14ac:dyDescent="0.2">
      <c r="A113" s="7" t="s">
        <v>84</v>
      </c>
      <c r="B113" s="16" t="s">
        <v>113</v>
      </c>
      <c r="C113" s="15"/>
      <c r="D113" s="15"/>
      <c r="E113" s="15"/>
      <c r="F113" s="15"/>
      <c r="G113" s="15">
        <f t="shared" si="1"/>
        <v>0</v>
      </c>
    </row>
    <row r="114" spans="1:7" ht="51" x14ac:dyDescent="0.2">
      <c r="A114" s="7" t="s">
        <v>29</v>
      </c>
      <c r="B114" s="16" t="s">
        <v>118</v>
      </c>
      <c r="C114" s="15">
        <f>13.75*1.5</f>
        <v>20.625</v>
      </c>
      <c r="D114" s="15"/>
      <c r="E114" s="15"/>
      <c r="F114" s="15"/>
      <c r="G114" s="15">
        <f t="shared" si="1"/>
        <v>20.625</v>
      </c>
    </row>
    <row r="115" spans="1:7" x14ac:dyDescent="0.2">
      <c r="A115" s="7" t="s">
        <v>30</v>
      </c>
      <c r="B115" s="16" t="s">
        <v>113</v>
      </c>
      <c r="C115" s="15"/>
      <c r="D115" s="15"/>
      <c r="E115" s="15"/>
      <c r="F115" s="15"/>
      <c r="G115" s="15">
        <f t="shared" si="1"/>
        <v>0</v>
      </c>
    </row>
    <row r="116" spans="1:7" x14ac:dyDescent="0.2">
      <c r="A116" s="7" t="s">
        <v>31</v>
      </c>
      <c r="B116" s="16" t="s">
        <v>113</v>
      </c>
      <c r="C116" s="15"/>
      <c r="D116" s="15"/>
      <c r="E116" s="15"/>
      <c r="F116" s="15"/>
      <c r="G116" s="15">
        <f t="shared" si="1"/>
        <v>0</v>
      </c>
    </row>
    <row r="117" spans="1:7" ht="51" x14ac:dyDescent="0.2">
      <c r="A117" s="7" t="s">
        <v>85</v>
      </c>
      <c r="B117" s="16" t="s">
        <v>120</v>
      </c>
      <c r="C117" s="15">
        <v>150</v>
      </c>
      <c r="D117" s="15"/>
      <c r="E117" s="15"/>
      <c r="F117" s="15"/>
      <c r="G117" s="15">
        <f t="shared" si="1"/>
        <v>150</v>
      </c>
    </row>
    <row r="118" spans="1:7" ht="76.5" x14ac:dyDescent="0.2">
      <c r="A118" s="7" t="s">
        <v>45</v>
      </c>
      <c r="B118" s="16" t="s">
        <v>119</v>
      </c>
      <c r="C118" s="15">
        <v>30</v>
      </c>
      <c r="D118" s="15"/>
      <c r="E118" s="15"/>
      <c r="F118" s="15"/>
      <c r="G118" s="15">
        <f t="shared" si="1"/>
        <v>30</v>
      </c>
    </row>
    <row r="119" spans="1:7" x14ac:dyDescent="0.2">
      <c r="A119" s="7" t="s">
        <v>46</v>
      </c>
      <c r="B119" s="16" t="s">
        <v>113</v>
      </c>
      <c r="C119" s="15"/>
      <c r="D119" s="15"/>
      <c r="E119" s="15"/>
      <c r="F119" s="15"/>
      <c r="G119" s="15">
        <f t="shared" si="1"/>
        <v>0</v>
      </c>
    </row>
    <row r="120" spans="1:7" x14ac:dyDescent="0.2">
      <c r="A120" s="7" t="s">
        <v>65</v>
      </c>
      <c r="B120" s="16" t="s">
        <v>112</v>
      </c>
      <c r="C120" s="15"/>
      <c r="D120" s="15"/>
      <c r="E120" s="15"/>
      <c r="F120" s="15"/>
      <c r="G120" s="15">
        <f t="shared" si="1"/>
        <v>0</v>
      </c>
    </row>
    <row r="121" spans="1:7" x14ac:dyDescent="0.2">
      <c r="A121" s="7" t="s">
        <v>47</v>
      </c>
      <c r="B121" s="16" t="s">
        <v>113</v>
      </c>
      <c r="C121" s="15"/>
      <c r="D121" s="15"/>
      <c r="E121" s="15"/>
      <c r="F121" s="15"/>
      <c r="G121" s="15">
        <f t="shared" si="1"/>
        <v>0</v>
      </c>
    </row>
    <row r="122" spans="1:7" x14ac:dyDescent="0.2">
      <c r="A122" s="7" t="s">
        <v>48</v>
      </c>
      <c r="B122" s="16" t="s">
        <v>112</v>
      </c>
      <c r="C122" s="15"/>
      <c r="D122" s="15"/>
      <c r="E122" s="15"/>
      <c r="F122" s="15"/>
      <c r="G122" s="15">
        <f t="shared" si="1"/>
        <v>0</v>
      </c>
    </row>
    <row r="123" spans="1:7" x14ac:dyDescent="0.2">
      <c r="A123" s="7" t="s">
        <v>49</v>
      </c>
      <c r="B123" s="16" t="s">
        <v>112</v>
      </c>
      <c r="C123" s="15"/>
      <c r="D123" s="15"/>
      <c r="E123" s="15"/>
      <c r="F123" s="15"/>
      <c r="G123" s="15">
        <f t="shared" si="1"/>
        <v>0</v>
      </c>
    </row>
    <row r="124" spans="1:7" x14ac:dyDescent="0.2">
      <c r="A124" s="7" t="s">
        <v>66</v>
      </c>
      <c r="B124" s="16" t="s">
        <v>112</v>
      </c>
      <c r="C124" s="15"/>
      <c r="D124" s="15"/>
      <c r="E124" s="15"/>
      <c r="F124" s="15"/>
      <c r="G124" s="15">
        <f t="shared" si="1"/>
        <v>0</v>
      </c>
    </row>
    <row r="125" spans="1:7" x14ac:dyDescent="0.2">
      <c r="A125" s="7" t="s">
        <v>81</v>
      </c>
      <c r="B125" s="16"/>
      <c r="C125" s="15"/>
      <c r="D125" s="15"/>
      <c r="E125" s="15"/>
      <c r="F125" s="15"/>
      <c r="G125" s="15">
        <f t="shared" si="1"/>
        <v>0</v>
      </c>
    </row>
    <row r="126" spans="1:7" x14ac:dyDescent="0.2">
      <c r="A126" s="7" t="s">
        <v>104</v>
      </c>
      <c r="B126" s="16"/>
      <c r="C126" s="15"/>
      <c r="D126" s="15"/>
      <c r="E126" s="15"/>
      <c r="F126" s="15"/>
      <c r="G126" s="15">
        <f t="shared" si="1"/>
        <v>0</v>
      </c>
    </row>
    <row r="127" spans="1:7" x14ac:dyDescent="0.2">
      <c r="A127" s="7"/>
      <c r="B127" s="16"/>
      <c r="C127" s="15"/>
      <c r="D127" s="15"/>
      <c r="E127" s="15"/>
      <c r="F127" s="15"/>
      <c r="G127" s="15"/>
    </row>
    <row r="128" spans="1:7" x14ac:dyDescent="0.2">
      <c r="A128" s="8" t="s">
        <v>51</v>
      </c>
      <c r="B128" s="16"/>
      <c r="C128" s="15"/>
      <c r="D128" s="15"/>
      <c r="E128" s="15"/>
      <c r="F128" s="15"/>
      <c r="G128" s="15"/>
    </row>
    <row r="129" spans="1:9" ht="63.75" x14ac:dyDescent="0.2">
      <c r="A129" s="7" t="s">
        <v>122</v>
      </c>
      <c r="B129" s="16" t="s">
        <v>123</v>
      </c>
      <c r="C129" s="15"/>
      <c r="D129" s="15"/>
      <c r="E129" s="15">
        <v>5664.93</v>
      </c>
      <c r="F129" s="15"/>
      <c r="G129" s="15">
        <f t="shared" si="1"/>
        <v>5664.93</v>
      </c>
    </row>
    <row r="130" spans="1:9" ht="76.5" x14ac:dyDescent="0.2">
      <c r="A130" s="7" t="s">
        <v>124</v>
      </c>
      <c r="B130" s="6" t="s">
        <v>125</v>
      </c>
      <c r="C130" s="15"/>
      <c r="D130" s="15"/>
      <c r="E130" s="15">
        <f>696*0.7</f>
        <v>487.2</v>
      </c>
      <c r="F130" s="15"/>
      <c r="G130" s="15">
        <f t="shared" si="1"/>
        <v>487.2</v>
      </c>
    </row>
    <row r="131" spans="1:9" ht="51" x14ac:dyDescent="0.2">
      <c r="A131" s="7" t="s">
        <v>126</v>
      </c>
      <c r="B131" s="6" t="s">
        <v>127</v>
      </c>
      <c r="C131" s="15"/>
      <c r="D131" s="15"/>
      <c r="E131" s="15">
        <f>93.5*0.7</f>
        <v>65.45</v>
      </c>
      <c r="F131" s="15"/>
      <c r="G131" s="15">
        <f t="shared" si="1"/>
        <v>65.45</v>
      </c>
    </row>
    <row r="132" spans="1:9" ht="38.25" x14ac:dyDescent="0.2">
      <c r="A132" s="7" t="s">
        <v>128</v>
      </c>
      <c r="B132" s="6" t="s">
        <v>129</v>
      </c>
      <c r="C132" s="15"/>
      <c r="D132" s="15"/>
      <c r="E132" s="15">
        <f>139.89*0.7</f>
        <v>97.922999999999988</v>
      </c>
      <c r="F132" s="15"/>
      <c r="G132" s="15">
        <f t="shared" si="1"/>
        <v>97.922999999999988</v>
      </c>
    </row>
    <row r="133" spans="1:9" ht="38.25" x14ac:dyDescent="0.2">
      <c r="A133" s="7" t="s">
        <v>130</v>
      </c>
      <c r="B133" s="6" t="s">
        <v>131</v>
      </c>
      <c r="C133" s="15"/>
      <c r="D133" s="15"/>
      <c r="E133" s="15">
        <v>508</v>
      </c>
      <c r="F133" s="15"/>
      <c r="G133" s="15">
        <f t="shared" si="1"/>
        <v>508</v>
      </c>
    </row>
    <row r="134" spans="1:9" ht="38.25" x14ac:dyDescent="0.2">
      <c r="A134" s="7" t="s">
        <v>132</v>
      </c>
      <c r="B134" s="6" t="s">
        <v>133</v>
      </c>
      <c r="C134" s="15"/>
      <c r="D134" s="15"/>
      <c r="E134" s="15">
        <f>695*0.7</f>
        <v>486.49999999999994</v>
      </c>
      <c r="F134" s="15"/>
      <c r="G134" s="15">
        <f t="shared" si="1"/>
        <v>486.49999999999994</v>
      </c>
    </row>
    <row r="135" spans="1:9" ht="25.5" x14ac:dyDescent="0.2">
      <c r="A135" s="7" t="s">
        <v>134</v>
      </c>
      <c r="B135" s="6" t="s">
        <v>135</v>
      </c>
      <c r="C135" s="15"/>
      <c r="D135" s="15"/>
      <c r="E135" s="15">
        <f>775*0.7</f>
        <v>542.5</v>
      </c>
      <c r="F135" s="15"/>
      <c r="G135" s="15">
        <f t="shared" si="1"/>
        <v>542.5</v>
      </c>
    </row>
    <row r="136" spans="1:9" ht="25.5" x14ac:dyDescent="0.2">
      <c r="A136" s="7" t="s">
        <v>136</v>
      </c>
      <c r="B136" s="6" t="s">
        <v>137</v>
      </c>
      <c r="C136" s="15"/>
      <c r="D136" s="15"/>
      <c r="E136" s="15">
        <f>2567*0.7</f>
        <v>1796.8999999999999</v>
      </c>
      <c r="F136" s="15"/>
      <c r="G136" s="15">
        <f t="shared" si="1"/>
        <v>1796.8999999999999</v>
      </c>
    </row>
    <row r="137" spans="1:9" x14ac:dyDescent="0.2">
      <c r="A137" s="7" t="s">
        <v>152</v>
      </c>
      <c r="B137" s="6" t="s">
        <v>153</v>
      </c>
      <c r="C137" s="15"/>
      <c r="D137" s="15"/>
      <c r="E137" s="15">
        <f>2*69*0.8</f>
        <v>110.4</v>
      </c>
      <c r="F137" s="15"/>
      <c r="G137" s="15">
        <f t="shared" si="1"/>
        <v>110.4</v>
      </c>
    </row>
    <row r="138" spans="1:9" x14ac:dyDescent="0.2">
      <c r="A138" s="7" t="s">
        <v>138</v>
      </c>
      <c r="B138" s="6"/>
      <c r="C138" s="15"/>
      <c r="D138" s="15"/>
      <c r="E138" s="15">
        <f>211*0.7</f>
        <v>147.69999999999999</v>
      </c>
      <c r="F138" s="15"/>
      <c r="G138" s="15">
        <f t="shared" si="1"/>
        <v>147.69999999999999</v>
      </c>
    </row>
    <row r="139" spans="1:9" x14ac:dyDescent="0.2">
      <c r="A139" s="7" t="s">
        <v>52</v>
      </c>
      <c r="B139" s="6" t="s">
        <v>112</v>
      </c>
      <c r="C139" s="15"/>
      <c r="D139" s="15"/>
      <c r="E139" s="15"/>
      <c r="F139" s="15"/>
      <c r="G139" s="15">
        <f t="shared" si="1"/>
        <v>0</v>
      </c>
    </row>
    <row r="140" spans="1:9" ht="25.5" x14ac:dyDescent="0.2">
      <c r="A140" s="7" t="s">
        <v>139</v>
      </c>
      <c r="B140" s="6" t="s">
        <v>154</v>
      </c>
      <c r="C140" s="15"/>
      <c r="D140" s="15"/>
      <c r="E140" s="15">
        <f>135*2*0.75</f>
        <v>202.5</v>
      </c>
      <c r="F140" s="15"/>
      <c r="G140" s="15">
        <f t="shared" si="1"/>
        <v>202.5</v>
      </c>
    </row>
    <row r="141" spans="1:9" ht="25.5" x14ac:dyDescent="0.2">
      <c r="A141" s="7" t="s">
        <v>140</v>
      </c>
      <c r="B141" s="6" t="s">
        <v>141</v>
      </c>
      <c r="C141" s="15"/>
      <c r="D141" s="15"/>
      <c r="E141" s="15">
        <v>129.47999999999999</v>
      </c>
      <c r="F141" s="15"/>
      <c r="G141" s="15">
        <f t="shared" si="1"/>
        <v>129.47999999999999</v>
      </c>
      <c r="I141" s="19"/>
    </row>
    <row r="142" spans="1:9" ht="51" x14ac:dyDescent="0.2">
      <c r="A142" s="7" t="s">
        <v>142</v>
      </c>
      <c r="B142" s="6" t="s">
        <v>143</v>
      </c>
      <c r="C142" s="15"/>
      <c r="D142" s="15"/>
      <c r="E142" s="15">
        <f>53.71/1.2*0.7</f>
        <v>31.330833333333331</v>
      </c>
      <c r="F142" s="15"/>
      <c r="G142" s="15">
        <f t="shared" si="1"/>
        <v>31.330833333333331</v>
      </c>
      <c r="I142" s="19"/>
    </row>
    <row r="143" spans="1:9" ht="38.25" x14ac:dyDescent="0.2">
      <c r="A143" s="7" t="s">
        <v>144</v>
      </c>
      <c r="B143" s="6" t="s">
        <v>145</v>
      </c>
      <c r="C143" s="15"/>
      <c r="D143" s="15"/>
      <c r="E143" s="15">
        <f>128.2*0.7</f>
        <v>89.739999999999981</v>
      </c>
      <c r="F143" s="15"/>
      <c r="G143" s="15">
        <f t="shared" si="1"/>
        <v>89.739999999999981</v>
      </c>
      <c r="H143" s="20"/>
      <c r="I143" s="19"/>
    </row>
    <row r="144" spans="1:9" ht="25.5" x14ac:dyDescent="0.2">
      <c r="A144" s="7" t="s">
        <v>146</v>
      </c>
      <c r="B144" s="6" t="s">
        <v>147</v>
      </c>
      <c r="C144" s="15"/>
      <c r="D144" s="15"/>
      <c r="E144" s="15">
        <f>151.45*0.7</f>
        <v>106.01499999999999</v>
      </c>
      <c r="F144" s="15"/>
      <c r="G144" s="15">
        <f t="shared" si="1"/>
        <v>106.01499999999999</v>
      </c>
      <c r="H144" s="20"/>
      <c r="I144" s="19"/>
    </row>
    <row r="145" spans="1:9" ht="51" x14ac:dyDescent="0.2">
      <c r="A145" s="11" t="s">
        <v>86</v>
      </c>
      <c r="B145" s="6" t="s">
        <v>148</v>
      </c>
      <c r="C145" s="15"/>
      <c r="D145" s="15"/>
      <c r="E145" s="15">
        <f>1283.738*0.7</f>
        <v>898.61659999999995</v>
      </c>
      <c r="F145" s="15"/>
      <c r="G145" s="15">
        <f t="shared" si="1"/>
        <v>898.61659999999995</v>
      </c>
      <c r="I145" s="21"/>
    </row>
    <row r="146" spans="1:9" x14ac:dyDescent="0.2">
      <c r="A146" s="11" t="s">
        <v>155</v>
      </c>
      <c r="B146" s="6"/>
      <c r="C146" s="15"/>
      <c r="D146" s="15"/>
      <c r="E146" s="15">
        <f>600*0.5</f>
        <v>300</v>
      </c>
      <c r="F146" s="15"/>
      <c r="G146" s="15">
        <f t="shared" si="1"/>
        <v>300</v>
      </c>
    </row>
    <row r="147" spans="1:9" x14ac:dyDescent="0.2">
      <c r="A147" s="11" t="s">
        <v>149</v>
      </c>
      <c r="B147" s="6"/>
      <c r="C147" s="15"/>
      <c r="D147" s="15"/>
      <c r="E147" s="15">
        <v>111</v>
      </c>
      <c r="F147" s="15"/>
      <c r="G147" s="15">
        <f t="shared" si="1"/>
        <v>111</v>
      </c>
    </row>
    <row r="148" spans="1:9" x14ac:dyDescent="0.2">
      <c r="A148" s="11" t="s">
        <v>150</v>
      </c>
      <c r="B148" s="6"/>
      <c r="C148" s="15"/>
      <c r="D148" s="15"/>
      <c r="E148" s="15">
        <v>36.96</v>
      </c>
      <c r="F148" s="15"/>
      <c r="G148" s="15">
        <f t="shared" si="1"/>
        <v>36.96</v>
      </c>
    </row>
    <row r="149" spans="1:9" ht="25.5" x14ac:dyDescent="0.2">
      <c r="A149" s="7" t="s">
        <v>87</v>
      </c>
      <c r="B149" s="6" t="s">
        <v>151</v>
      </c>
      <c r="C149" s="15"/>
      <c r="D149" s="15"/>
      <c r="E149" s="15"/>
      <c r="F149" s="15"/>
      <c r="G149" s="15">
        <f t="shared" si="1"/>
        <v>0</v>
      </c>
    </row>
    <row r="150" spans="1:9" x14ac:dyDescent="0.2">
      <c r="A150" s="7"/>
      <c r="B150" s="16"/>
      <c r="C150" s="15"/>
      <c r="D150" s="15"/>
      <c r="E150" s="15"/>
      <c r="F150" s="15"/>
      <c r="G150" s="15"/>
    </row>
    <row r="151" spans="1:9" x14ac:dyDescent="0.2">
      <c r="B151" s="17" t="s">
        <v>103</v>
      </c>
      <c r="C151" s="17">
        <f>SUM(C4:C150)</f>
        <v>500.625</v>
      </c>
      <c r="D151" s="17">
        <f>SUM(D4:D150)</f>
        <v>0</v>
      </c>
      <c r="E151" s="17">
        <f>SUM(E4:E150)</f>
        <v>19027.04543333334</v>
      </c>
      <c r="F151" s="17">
        <f>SUM(F4:F150)</f>
        <v>0</v>
      </c>
      <c r="G151" s="17">
        <f>SUM(G4:G150)</f>
        <v>19527.67043333334</v>
      </c>
    </row>
    <row r="152" spans="1:9" x14ac:dyDescent="0.2">
      <c r="B152" s="17"/>
      <c r="C152" s="37">
        <f>C151*$G$156</f>
        <v>551.98161562500002</v>
      </c>
      <c r="D152" s="37">
        <f>D151*$G$156</f>
        <v>0</v>
      </c>
      <c r="E152" s="37">
        <f>E151*$G$156</f>
        <v>20978.934889111839</v>
      </c>
      <c r="F152" s="37">
        <f>F151*$G$156</f>
        <v>0</v>
      </c>
      <c r="G152" s="37">
        <f>G151*$G$156</f>
        <v>21530.916504736841</v>
      </c>
    </row>
    <row r="153" spans="1:9" x14ac:dyDescent="0.2">
      <c r="B153" s="17"/>
      <c r="C153" s="17"/>
      <c r="D153" s="17"/>
      <c r="E153" s="17"/>
      <c r="F153" s="17"/>
    </row>
    <row r="154" spans="1:9" x14ac:dyDescent="0.2">
      <c r="G154" s="17" t="s">
        <v>156</v>
      </c>
    </row>
    <row r="155" spans="1:9" x14ac:dyDescent="0.2">
      <c r="B155" s="12" t="s">
        <v>102</v>
      </c>
      <c r="C155" s="18">
        <f>SUM(G4:G150)</f>
        <v>19527.67043333334</v>
      </c>
      <c r="G155" s="35">
        <v>1</v>
      </c>
    </row>
    <row r="156" spans="1:9" x14ac:dyDescent="0.2">
      <c r="C156" s="37">
        <f>C155*$G$156</f>
        <v>21530.916504736841</v>
      </c>
      <c r="G156" s="36">
        <v>1.1025849999999999</v>
      </c>
    </row>
    <row r="159" spans="1:9" x14ac:dyDescent="0.2">
      <c r="A159" s="3"/>
    </row>
    <row r="160" spans="1:9" x14ac:dyDescent="0.2">
      <c r="A160" s="34" t="s">
        <v>92</v>
      </c>
      <c r="B160" s="34"/>
      <c r="C160" s="34"/>
      <c r="D160" s="34"/>
      <c r="E160" s="34"/>
      <c r="F160" s="34"/>
      <c r="G160" s="34"/>
    </row>
    <row r="161" spans="1:7" x14ac:dyDescent="0.2">
      <c r="A161" s="31" t="s">
        <v>93</v>
      </c>
      <c r="B161" s="32"/>
      <c r="C161" s="32"/>
      <c r="D161" s="32"/>
      <c r="E161" s="32"/>
      <c r="F161" s="32"/>
      <c r="G161" s="33"/>
    </row>
    <row r="162" spans="1:7" x14ac:dyDescent="0.2">
      <c r="A162" s="22" t="s">
        <v>96</v>
      </c>
      <c r="B162" s="23"/>
      <c r="C162" s="23"/>
      <c r="D162" s="23"/>
      <c r="E162" s="23"/>
      <c r="F162" s="23"/>
      <c r="G162" s="24"/>
    </row>
    <row r="163" spans="1:7" x14ac:dyDescent="0.2">
      <c r="A163" s="22" t="s">
        <v>97</v>
      </c>
      <c r="B163" s="23"/>
      <c r="C163" s="23"/>
      <c r="D163" s="23"/>
      <c r="E163" s="23"/>
      <c r="F163" s="23"/>
      <c r="G163" s="24"/>
    </row>
    <row r="164" spans="1:7" x14ac:dyDescent="0.2">
      <c r="A164" s="22" t="s">
        <v>108</v>
      </c>
      <c r="B164" s="23"/>
      <c r="C164" s="23"/>
      <c r="D164" s="23"/>
      <c r="E164" s="23"/>
      <c r="F164" s="23"/>
      <c r="G164" s="24"/>
    </row>
    <row r="165" spans="1:7" x14ac:dyDescent="0.2">
      <c r="A165" s="22" t="s">
        <v>109</v>
      </c>
      <c r="B165" s="23"/>
      <c r="C165" s="23"/>
      <c r="D165" s="23"/>
      <c r="E165" s="23"/>
      <c r="F165" s="23"/>
      <c r="G165" s="24"/>
    </row>
    <row r="166" spans="1:7" x14ac:dyDescent="0.2">
      <c r="A166" s="25" t="s">
        <v>98</v>
      </c>
      <c r="B166" s="26"/>
      <c r="C166" s="26"/>
      <c r="D166" s="26"/>
      <c r="E166" s="26"/>
      <c r="F166" s="26"/>
      <c r="G166" s="27"/>
    </row>
  </sheetData>
  <mergeCells count="8">
    <mergeCell ref="A165:G165"/>
    <mergeCell ref="A166:G166"/>
    <mergeCell ref="C1:G1"/>
    <mergeCell ref="A161:G161"/>
    <mergeCell ref="A162:G162"/>
    <mergeCell ref="A160:G160"/>
    <mergeCell ref="A163:G163"/>
    <mergeCell ref="A164:G164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topLeftCell="A118" zoomScale="85" workbookViewId="0">
      <selection activeCell="G22" sqref="G22:H24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MSRP_spreadsheet!A1</f>
        <v>Component</v>
      </c>
      <c r="B1" s="28" t="str">
        <f>MSRP_spreadsheet!C1</f>
        <v>Per Item MSRP</v>
      </c>
      <c r="C1" s="29"/>
      <c r="D1" s="29"/>
      <c r="E1" s="29"/>
      <c r="F1" s="30"/>
    </row>
    <row r="2" spans="1:6" ht="46.5" customHeight="1" thickTop="1" thickBot="1" x14ac:dyDescent="0.25">
      <c r="A2" s="14"/>
      <c r="B2" s="13" t="str">
        <f>MSRP_spreadsheet!C2</f>
        <v>Mfg. quote + 50%</v>
      </c>
      <c r="C2" s="13" t="str">
        <f>MSRP_spreadsheet!D2</f>
        <v>Whls. + 50%</v>
      </c>
      <c r="D2" s="13" t="str">
        <f>MSRP_spreadsheet!E2</f>
        <v>Retail cost of added component</v>
      </c>
      <c r="E2" s="13" t="str">
        <f>MSRP_spreadsheet!F2</f>
        <v>Retail of most expensive part +50% for substituted component</v>
      </c>
      <c r="F2" s="13" t="str">
        <f>MSRP_spreadsheet!G2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  <c r="F3" s="2"/>
    </row>
    <row r="4" spans="1:6" x14ac:dyDescent="0.2">
      <c r="A4" s="1" t="str">
        <f>MSRP_spreadsheet!A4</f>
        <v>2016 model year base sled (reflects engine choice)</v>
      </c>
      <c r="B4" s="1">
        <f>MSRP_spreadsheet!C4</f>
        <v>0</v>
      </c>
      <c r="C4" s="1">
        <f>MSRP_spreadsheet!D4</f>
        <v>0</v>
      </c>
      <c r="D4" s="1">
        <f>MSRP_spreadsheet!E4</f>
        <v>5613</v>
      </c>
      <c r="E4" s="1">
        <f>MSRP_spreadsheet!F4</f>
        <v>0</v>
      </c>
      <c r="F4" s="1">
        <f>MSRP_spreadsheet!G4</f>
        <v>5613</v>
      </c>
    </row>
    <row r="5" spans="1:6" x14ac:dyDescent="0.2">
      <c r="A5" s="1">
        <f>MSRP_spreadsheet!A5</f>
        <v>0</v>
      </c>
      <c r="B5" s="1">
        <f>MSRP_spreadsheet!C5</f>
        <v>0</v>
      </c>
      <c r="C5" s="1">
        <f>MSRP_spreadsheet!D5</f>
        <v>0</v>
      </c>
      <c r="D5" s="1">
        <f>MSRP_spreadsheet!E5</f>
        <v>0</v>
      </c>
      <c r="E5" s="1">
        <f>MSRP_spreadsheet!F5</f>
        <v>0</v>
      </c>
      <c r="F5" s="1">
        <f>MSRP_spreadsheet!G5</f>
        <v>0</v>
      </c>
    </row>
    <row r="6" spans="1:6" x14ac:dyDescent="0.2">
      <c r="A6" s="1" t="str">
        <f>MSRP_spreadsheet!A6</f>
        <v>Factory options utilized on competition sled</v>
      </c>
      <c r="B6" s="1">
        <f>MSRP_spreadsheet!C6</f>
        <v>0</v>
      </c>
      <c r="C6" s="1">
        <f>MSRP_spreadsheet!D6</f>
        <v>0</v>
      </c>
      <c r="D6" s="1">
        <f>MSRP_spreadsheet!E6</f>
        <v>0</v>
      </c>
      <c r="E6" s="1">
        <f>MSRP_spreadsheet!F6</f>
        <v>0</v>
      </c>
      <c r="F6" s="1">
        <f>MSRP_spreadsheet!G6</f>
        <v>0</v>
      </c>
    </row>
    <row r="7" spans="1:6" x14ac:dyDescent="0.2">
      <c r="A7" s="1" t="str">
        <f>MSRP_spreadsheet!A7</f>
        <v>tow hitch/rack</v>
      </c>
      <c r="B7" s="1">
        <f>MSRP_spreadsheet!C7</f>
        <v>0</v>
      </c>
      <c r="C7" s="1">
        <f>MSRP_spreadsheet!D7</f>
        <v>0</v>
      </c>
      <c r="D7" s="1">
        <f>MSRP_spreadsheet!E7</f>
        <v>0</v>
      </c>
      <c r="E7" s="1">
        <f>MSRP_spreadsheet!F7</f>
        <v>0</v>
      </c>
      <c r="F7" s="1">
        <f>MSRP_spreadsheet!G7</f>
        <v>0</v>
      </c>
    </row>
    <row r="8" spans="1:6" x14ac:dyDescent="0.2">
      <c r="A8" s="1" t="str">
        <f>MSRP_spreadsheet!A8</f>
        <v>12 VDC outlet</v>
      </c>
      <c r="B8" s="1">
        <f>MSRP_spreadsheet!C8</f>
        <v>0</v>
      </c>
      <c r="C8" s="1">
        <f>MSRP_spreadsheet!D8</f>
        <v>0</v>
      </c>
      <c r="D8" s="1">
        <f>MSRP_spreadsheet!E8</f>
        <v>0</v>
      </c>
      <c r="E8" s="1">
        <f>MSRP_spreadsheet!F8</f>
        <v>0</v>
      </c>
      <c r="F8" s="1">
        <f>MSRP_spreadsheet!G8</f>
        <v>0</v>
      </c>
    </row>
    <row r="9" spans="1:6" x14ac:dyDescent="0.2">
      <c r="A9" s="1" t="str">
        <f>MSRP_spreadsheet!A9</f>
        <v>handle bar hooks</v>
      </c>
      <c r="B9" s="1">
        <f>MSRP_spreadsheet!C9</f>
        <v>0</v>
      </c>
      <c r="C9" s="1">
        <f>MSRP_spreadsheet!D9</f>
        <v>0</v>
      </c>
      <c r="D9" s="1">
        <f>MSRP_spreadsheet!E9</f>
        <v>0</v>
      </c>
      <c r="E9" s="1">
        <f>MSRP_spreadsheet!F9</f>
        <v>0</v>
      </c>
      <c r="F9" s="1">
        <f>MSRP_spreadsheet!G9</f>
        <v>0</v>
      </c>
    </row>
    <row r="10" spans="1:6" x14ac:dyDescent="0.2">
      <c r="A10" s="1" t="str">
        <f>MSRP_spreadsheet!A10</f>
        <v>mirrors</v>
      </c>
      <c r="B10" s="1">
        <f>MSRP_spreadsheet!C10</f>
        <v>0</v>
      </c>
      <c r="C10" s="1">
        <f>MSRP_spreadsheet!D10</f>
        <v>0</v>
      </c>
      <c r="D10" s="1">
        <f>MSRP_spreadsheet!E10</f>
        <v>0</v>
      </c>
      <c r="E10" s="1">
        <f>MSRP_spreadsheet!F10</f>
        <v>0</v>
      </c>
      <c r="F10" s="1">
        <f>MSRP_spreadsheet!G10</f>
        <v>0</v>
      </c>
    </row>
    <row r="11" spans="1:6" x14ac:dyDescent="0.2">
      <c r="A11" s="1" t="str">
        <f>MSRP_spreadsheet!A11</f>
        <v>tachometer</v>
      </c>
      <c r="B11" s="1">
        <f>MSRP_spreadsheet!C11</f>
        <v>0</v>
      </c>
      <c r="C11" s="1">
        <f>MSRP_spreadsheet!D11</f>
        <v>0</v>
      </c>
      <c r="D11" s="1">
        <f>MSRP_spreadsheet!E11</f>
        <v>0</v>
      </c>
      <c r="E11" s="1">
        <f>MSRP_spreadsheet!F11</f>
        <v>0</v>
      </c>
      <c r="F11" s="1">
        <f>MSRP_spreadsheet!G11</f>
        <v>0</v>
      </c>
    </row>
    <row r="12" spans="1:6" x14ac:dyDescent="0.2">
      <c r="A12" s="1" t="str">
        <f>MSRP_spreadsheet!A12</f>
        <v>electric start</v>
      </c>
      <c r="B12" s="1">
        <f>MSRP_spreadsheet!C12</f>
        <v>0</v>
      </c>
      <c r="C12" s="1">
        <f>MSRP_spreadsheet!D12</f>
        <v>0</v>
      </c>
      <c r="D12" s="1">
        <f>MSRP_spreadsheet!E12</f>
        <v>0</v>
      </c>
      <c r="E12" s="1">
        <f>MSRP_spreadsheet!F12</f>
        <v>0</v>
      </c>
      <c r="F12" s="1">
        <f>MSRP_spreadsheet!G12</f>
        <v>0</v>
      </c>
    </row>
    <row r="13" spans="1:6" x14ac:dyDescent="0.2">
      <c r="A13" s="1" t="str">
        <f>MSRP_spreadsheet!A13</f>
        <v>reverse</v>
      </c>
      <c r="B13" s="1">
        <f>MSRP_spreadsheet!C13</f>
        <v>0</v>
      </c>
      <c r="C13" s="1">
        <f>MSRP_spreadsheet!D13</f>
        <v>0</v>
      </c>
      <c r="D13" s="1">
        <f>MSRP_spreadsheet!E13</f>
        <v>0</v>
      </c>
      <c r="E13" s="1">
        <f>MSRP_spreadsheet!F13</f>
        <v>0</v>
      </c>
      <c r="F13" s="1">
        <f>MSRP_spreadsheet!G13</f>
        <v>0</v>
      </c>
    </row>
    <row r="14" spans="1:6" x14ac:dyDescent="0.2">
      <c r="A14" s="1" t="str">
        <f>MSRP_spreadsheet!A14</f>
        <v>shocks</v>
      </c>
      <c r="B14" s="1">
        <f>MSRP_spreadsheet!C14</f>
        <v>0</v>
      </c>
      <c r="C14" s="1">
        <f>MSRP_spreadsheet!D14</f>
        <v>0</v>
      </c>
      <c r="D14" s="1">
        <f>MSRP_spreadsheet!E14</f>
        <v>0</v>
      </c>
      <c r="E14" s="1">
        <f>MSRP_spreadsheet!F14</f>
        <v>0</v>
      </c>
      <c r="F14" s="1">
        <f>MSRP_spreadsheet!G14</f>
        <v>0</v>
      </c>
    </row>
    <row r="15" spans="1:6" x14ac:dyDescent="0.2">
      <c r="A15" s="1" t="str">
        <f>MSRP_spreadsheet!A15</f>
        <v>other</v>
      </c>
      <c r="B15" s="1">
        <f>MSRP_spreadsheet!C15</f>
        <v>0</v>
      </c>
      <c r="C15" s="1">
        <f>MSRP_spreadsheet!D15</f>
        <v>0</v>
      </c>
      <c r="D15" s="1">
        <f>MSRP_spreadsheet!E15</f>
        <v>0</v>
      </c>
      <c r="E15" s="1">
        <f>MSRP_spreadsheet!F15</f>
        <v>0</v>
      </c>
      <c r="F15" s="1">
        <f>MSRP_spreadsheet!G15</f>
        <v>0</v>
      </c>
    </row>
    <row r="16" spans="1:6" x14ac:dyDescent="0.2">
      <c r="A16" s="1">
        <f>MSRP_spreadsheet!A16</f>
        <v>0</v>
      </c>
      <c r="B16" s="1">
        <f>MSRP_spreadsheet!C16</f>
        <v>0</v>
      </c>
      <c r="C16" s="1">
        <f>MSRP_spreadsheet!D16</f>
        <v>0</v>
      </c>
      <c r="D16" s="1">
        <f>MSRP_spreadsheet!E16</f>
        <v>0</v>
      </c>
      <c r="E16" s="1">
        <f>MSRP_spreadsheet!F16</f>
        <v>0</v>
      </c>
      <c r="F16" s="1">
        <f>MSRP_spreadsheet!G16</f>
        <v>0</v>
      </c>
    </row>
    <row r="17" spans="1:6" x14ac:dyDescent="0.2">
      <c r="A17" s="1" t="str">
        <f>MSRP_spreadsheet!A17</f>
        <v>Engine/Motor</v>
      </c>
      <c r="B17" s="1">
        <f>MSRP_spreadsheet!C17</f>
        <v>0</v>
      </c>
      <c r="C17" s="1">
        <f>MSRP_spreadsheet!D17</f>
        <v>0</v>
      </c>
      <c r="D17" s="1">
        <f>MSRP_spreadsheet!E17</f>
        <v>0</v>
      </c>
      <c r="E17" s="1">
        <f>MSRP_spreadsheet!F17</f>
        <v>0</v>
      </c>
      <c r="F17" s="1">
        <f>MSRP_spreadsheet!G17</f>
        <v>0</v>
      </c>
    </row>
    <row r="18" spans="1:6" x14ac:dyDescent="0.2">
      <c r="A18" s="1" t="str">
        <f>MSRP_spreadsheet!A18</f>
        <v>spark-ignition/compression-ignition</v>
      </c>
      <c r="B18" s="1">
        <f>MSRP_spreadsheet!C18</f>
        <v>0</v>
      </c>
      <c r="C18" s="1">
        <f>MSRP_spreadsheet!D18</f>
        <v>0</v>
      </c>
      <c r="D18" s="1">
        <f>MSRP_spreadsheet!E18</f>
        <v>0</v>
      </c>
      <c r="E18" s="1">
        <f>MSRP_spreadsheet!F18</f>
        <v>0</v>
      </c>
      <c r="F18" s="1">
        <f>MSRP_spreadsheet!G18</f>
        <v>0</v>
      </c>
    </row>
    <row r="19" spans="1:6" x14ac:dyDescent="0.2">
      <c r="A19" s="1" t="str">
        <f>MSRP_spreadsheet!A19</f>
        <v>internal parts coating</v>
      </c>
      <c r="B19" s="1">
        <f>MSRP_spreadsheet!C19</f>
        <v>0</v>
      </c>
      <c r="C19" s="1">
        <f>MSRP_spreadsheet!D19</f>
        <v>0</v>
      </c>
      <c r="D19" s="1">
        <f>MSRP_spreadsheet!E19</f>
        <v>0</v>
      </c>
      <c r="E19" s="1">
        <f>MSRP_spreadsheet!F19</f>
        <v>0</v>
      </c>
      <c r="F19" s="1">
        <f>MSRP_spreadsheet!G19</f>
        <v>0</v>
      </c>
    </row>
    <row r="20" spans="1:6" x14ac:dyDescent="0.2">
      <c r="A20" s="1" t="str">
        <f>MSRP_spreadsheet!A20</f>
        <v>head</v>
      </c>
      <c r="B20" s="1">
        <f>MSRP_spreadsheet!C20</f>
        <v>0</v>
      </c>
      <c r="C20" s="1">
        <f>MSRP_spreadsheet!D20</f>
        <v>0</v>
      </c>
      <c r="D20" s="1">
        <f>MSRP_spreadsheet!E20</f>
        <v>0</v>
      </c>
      <c r="E20" s="1">
        <f>MSRP_spreadsheet!F20</f>
        <v>0</v>
      </c>
      <c r="F20" s="1">
        <f>MSRP_spreadsheet!G20</f>
        <v>0</v>
      </c>
    </row>
    <row r="21" spans="1:6" x14ac:dyDescent="0.2">
      <c r="A21" s="1" t="str">
        <f>MSRP_spreadsheet!A21</f>
        <v>cylinder</v>
      </c>
      <c r="B21" s="1">
        <f>MSRP_spreadsheet!C21</f>
        <v>0</v>
      </c>
      <c r="C21" s="1">
        <f>MSRP_spreadsheet!D21</f>
        <v>0</v>
      </c>
      <c r="D21" s="1">
        <f>MSRP_spreadsheet!E21</f>
        <v>0</v>
      </c>
      <c r="E21" s="1">
        <f>MSRP_spreadsheet!F21</f>
        <v>0</v>
      </c>
      <c r="F21" s="1">
        <f>MSRP_spreadsheet!G21</f>
        <v>0</v>
      </c>
    </row>
    <row r="22" spans="1:6" x14ac:dyDescent="0.2">
      <c r="A22" s="1" t="str">
        <f>MSRP_spreadsheet!A22</f>
        <v>pistons/rings/connecting rods</v>
      </c>
      <c r="B22" s="1">
        <f>MSRP_spreadsheet!C22</f>
        <v>0</v>
      </c>
      <c r="C22" s="1">
        <f>MSRP_spreadsheet!D22</f>
        <v>0</v>
      </c>
      <c r="D22" s="1">
        <f>MSRP_spreadsheet!E22</f>
        <v>0</v>
      </c>
      <c r="E22" s="1">
        <f>MSRP_spreadsheet!F22</f>
        <v>0</v>
      </c>
      <c r="F22" s="1">
        <f>MSRP_spreadsheet!G22</f>
        <v>0</v>
      </c>
    </row>
    <row r="23" spans="1:6" x14ac:dyDescent="0.2">
      <c r="A23" s="1" t="str">
        <f>MSRP_spreadsheet!A23</f>
        <v>electric motor</v>
      </c>
      <c r="B23" s="1">
        <f>MSRP_spreadsheet!C23</f>
        <v>0</v>
      </c>
      <c r="C23" s="1">
        <f>MSRP_spreadsheet!D23</f>
        <v>0</v>
      </c>
      <c r="D23" s="1">
        <f>2287*0.7</f>
        <v>1600.8999999999999</v>
      </c>
      <c r="E23" s="1">
        <f>MSRP_spreadsheet!F23</f>
        <v>0</v>
      </c>
      <c r="F23" s="1">
        <f>MSRP_spreadsheet!G23</f>
        <v>1600.9</v>
      </c>
    </row>
    <row r="24" spans="1:6" x14ac:dyDescent="0.2">
      <c r="A24" s="1" t="str">
        <f>MSRP_spreadsheet!A24</f>
        <v>auxiliary energy sources</v>
      </c>
      <c r="B24" s="1">
        <f>MSRP_spreadsheet!C24</f>
        <v>0</v>
      </c>
      <c r="C24" s="1">
        <f>MSRP_spreadsheet!D24</f>
        <v>0</v>
      </c>
      <c r="D24" s="1">
        <f>MSRP_spreadsheet!E24</f>
        <v>0</v>
      </c>
      <c r="E24" s="1">
        <f>MSRP_spreadsheet!F24</f>
        <v>0</v>
      </c>
      <c r="F24" s="1">
        <f>MSRP_spreadsheet!G24</f>
        <v>0</v>
      </c>
    </row>
    <row r="25" spans="1:6" x14ac:dyDescent="0.2">
      <c r="A25" s="1" t="str">
        <f>MSRP_spreadsheet!A25</f>
        <v>fabrication</v>
      </c>
      <c r="B25" s="1">
        <f>MSRP_spreadsheet!C25</f>
        <v>0</v>
      </c>
      <c r="C25" s="1">
        <f>MSRP_spreadsheet!D25</f>
        <v>0</v>
      </c>
      <c r="D25" s="1">
        <f>MSRP_spreadsheet!E25</f>
        <v>0</v>
      </c>
      <c r="E25" s="1">
        <f>MSRP_spreadsheet!F25</f>
        <v>0</v>
      </c>
      <c r="F25" s="1">
        <f>MSRP_spreadsheet!G25</f>
        <v>0</v>
      </c>
    </row>
    <row r="26" spans="1:6" x14ac:dyDescent="0.2">
      <c r="A26" s="1" t="str">
        <f>MSRP_spreadsheet!A26</f>
        <v>other</v>
      </c>
      <c r="B26" s="1">
        <f>MSRP_spreadsheet!C26</f>
        <v>0</v>
      </c>
      <c r="C26" s="1">
        <f>MSRP_spreadsheet!D26</f>
        <v>0</v>
      </c>
      <c r="D26" s="1">
        <f>MSRP_spreadsheet!E26</f>
        <v>0</v>
      </c>
      <c r="E26" s="1">
        <f>MSRP_spreadsheet!F26</f>
        <v>0</v>
      </c>
      <c r="F26" s="1">
        <f>MSRP_spreadsheet!G26</f>
        <v>0</v>
      </c>
    </row>
    <row r="27" spans="1:6" x14ac:dyDescent="0.2">
      <c r="A27" s="1">
        <f>MSRP_spreadsheet!A27</f>
        <v>0</v>
      </c>
      <c r="B27" s="1">
        <f>MSRP_spreadsheet!C27</f>
        <v>0</v>
      </c>
      <c r="C27" s="1">
        <f>MSRP_spreadsheet!D27</f>
        <v>0</v>
      </c>
      <c r="D27" s="1">
        <f>MSRP_spreadsheet!E27</f>
        <v>0</v>
      </c>
      <c r="E27" s="1">
        <f>MSRP_spreadsheet!F27</f>
        <v>0</v>
      </c>
      <c r="F27" s="1">
        <f>MSRP_spreadsheet!G27</f>
        <v>0</v>
      </c>
    </row>
    <row r="28" spans="1:6" x14ac:dyDescent="0.2">
      <c r="A28" s="1" t="str">
        <f>MSRP_spreadsheet!A28</f>
        <v>Air Management/Intake System</v>
      </c>
      <c r="B28" s="1">
        <f>MSRP_spreadsheet!C28</f>
        <v>0</v>
      </c>
      <c r="C28" s="1">
        <f>MSRP_spreadsheet!D28</f>
        <v>0</v>
      </c>
      <c r="D28" s="1">
        <f>MSRP_spreadsheet!E28</f>
        <v>0</v>
      </c>
      <c r="E28" s="1">
        <f>MSRP_spreadsheet!F28</f>
        <v>0</v>
      </c>
      <c r="F28" s="1">
        <f>MSRP_spreadsheet!G28</f>
        <v>0</v>
      </c>
    </row>
    <row r="29" spans="1:6" x14ac:dyDescent="0.2">
      <c r="A29" s="1" t="str">
        <f>MSRP_spreadsheet!A29</f>
        <v>turbocharger</v>
      </c>
      <c r="B29" s="1">
        <f>MSRP_spreadsheet!C29</f>
        <v>0</v>
      </c>
      <c r="C29" s="1">
        <f>MSRP_spreadsheet!D29</f>
        <v>0</v>
      </c>
      <c r="D29" s="1">
        <f>MSRP_spreadsheet!E29</f>
        <v>0</v>
      </c>
      <c r="E29" s="1">
        <f>MSRP_spreadsheet!F29</f>
        <v>0</v>
      </c>
      <c r="F29" s="1">
        <f>MSRP_spreadsheet!G29</f>
        <v>0</v>
      </c>
    </row>
    <row r="30" spans="1:6" x14ac:dyDescent="0.2">
      <c r="A30" s="1" t="str">
        <f>MSRP_spreadsheet!A30</f>
        <v>supercharger</v>
      </c>
      <c r="B30" s="1">
        <f>MSRP_spreadsheet!C30</f>
        <v>0</v>
      </c>
      <c r="C30" s="1">
        <f>MSRP_spreadsheet!D30</f>
        <v>0</v>
      </c>
      <c r="D30" s="1">
        <f>MSRP_spreadsheet!E30</f>
        <v>0</v>
      </c>
      <c r="E30" s="1">
        <f>MSRP_spreadsheet!F30</f>
        <v>0</v>
      </c>
      <c r="F30" s="1">
        <f>MSRP_spreadsheet!G30</f>
        <v>0</v>
      </c>
    </row>
    <row r="31" spans="1:6" x14ac:dyDescent="0.2">
      <c r="A31" s="1" t="str">
        <f>MSRP_spreadsheet!A31</f>
        <v>turbocharger/supercharger plumbing</v>
      </c>
      <c r="B31" s="1">
        <f>MSRP_spreadsheet!C31</f>
        <v>0</v>
      </c>
      <c r="C31" s="1">
        <f>MSRP_spreadsheet!D31</f>
        <v>0</v>
      </c>
      <c r="D31" s="1">
        <f>MSRP_spreadsheet!E31</f>
        <v>0</v>
      </c>
      <c r="E31" s="1">
        <f>MSRP_spreadsheet!F31</f>
        <v>0</v>
      </c>
      <c r="F31" s="1">
        <f>MSRP_spreadsheet!G31</f>
        <v>0</v>
      </c>
    </row>
    <row r="32" spans="1:6" x14ac:dyDescent="0.2">
      <c r="A32" s="1" t="str">
        <f>MSRP_spreadsheet!A32</f>
        <v>air box/air filter</v>
      </c>
      <c r="B32" s="1">
        <f>MSRP_spreadsheet!C32</f>
        <v>0</v>
      </c>
      <c r="C32" s="1">
        <f>MSRP_spreadsheet!D32</f>
        <v>0</v>
      </c>
      <c r="D32" s="1">
        <f>MSRP_spreadsheet!E32</f>
        <v>0</v>
      </c>
      <c r="E32" s="1">
        <f>MSRP_spreadsheet!F32</f>
        <v>0</v>
      </c>
      <c r="F32" s="1">
        <f>MSRP_spreadsheet!G32</f>
        <v>0</v>
      </c>
    </row>
    <row r="33" spans="1:6" x14ac:dyDescent="0.2">
      <c r="A33" s="1" t="str">
        <f>MSRP_spreadsheet!A33</f>
        <v>intercooler</v>
      </c>
      <c r="B33" s="1">
        <f>MSRP_spreadsheet!C33</f>
        <v>0</v>
      </c>
      <c r="C33" s="1">
        <f>MSRP_spreadsheet!D33</f>
        <v>0</v>
      </c>
      <c r="D33" s="1">
        <f>MSRP_spreadsheet!E33</f>
        <v>0</v>
      </c>
      <c r="E33" s="1">
        <f>MSRP_spreadsheet!F33</f>
        <v>0</v>
      </c>
      <c r="F33" s="1">
        <f>MSRP_spreadsheet!G33</f>
        <v>0</v>
      </c>
    </row>
    <row r="34" spans="1:6" x14ac:dyDescent="0.2">
      <c r="A34" s="1" t="str">
        <f>MSRP_spreadsheet!A34</f>
        <v>reed valve</v>
      </c>
      <c r="B34" s="1">
        <f>MSRP_spreadsheet!C34</f>
        <v>0</v>
      </c>
      <c r="C34" s="1">
        <f>MSRP_spreadsheet!D34</f>
        <v>0</v>
      </c>
      <c r="D34" s="1">
        <f>MSRP_spreadsheet!E34</f>
        <v>0</v>
      </c>
      <c r="E34" s="1">
        <f>MSRP_spreadsheet!F34</f>
        <v>0</v>
      </c>
      <c r="F34" s="1">
        <f>MSRP_spreadsheet!G34</f>
        <v>0</v>
      </c>
    </row>
    <row r="35" spans="1:6" x14ac:dyDescent="0.2">
      <c r="A35" s="1" t="str">
        <f>MSRP_spreadsheet!A35</f>
        <v>rotary valve</v>
      </c>
      <c r="B35" s="1">
        <f>MSRP_spreadsheet!C35</f>
        <v>0</v>
      </c>
      <c r="C35" s="1">
        <f>MSRP_spreadsheet!D35</f>
        <v>0</v>
      </c>
      <c r="D35" s="1">
        <f>MSRP_spreadsheet!E35</f>
        <v>0</v>
      </c>
      <c r="E35" s="1">
        <f>MSRP_spreadsheet!F35</f>
        <v>0</v>
      </c>
      <c r="F35" s="1">
        <f>MSRP_spreadsheet!G35</f>
        <v>0</v>
      </c>
    </row>
    <row r="36" spans="1:6" x14ac:dyDescent="0.2">
      <c r="A36" s="1" t="str">
        <f>MSRP_spreadsheet!A36</f>
        <v>boost bottle</v>
      </c>
      <c r="B36" s="1">
        <f>MSRP_spreadsheet!C36</f>
        <v>0</v>
      </c>
      <c r="C36" s="1">
        <f>MSRP_spreadsheet!D36</f>
        <v>0</v>
      </c>
      <c r="D36" s="1">
        <f>MSRP_spreadsheet!E36</f>
        <v>0</v>
      </c>
      <c r="E36" s="1">
        <f>MSRP_spreadsheet!F36</f>
        <v>0</v>
      </c>
      <c r="F36" s="1">
        <f>MSRP_spreadsheet!G36</f>
        <v>0</v>
      </c>
    </row>
    <row r="37" spans="1:6" x14ac:dyDescent="0.2">
      <c r="A37" s="1" t="str">
        <f>MSRP_spreadsheet!A37</f>
        <v>fabrication</v>
      </c>
      <c r="B37" s="1">
        <f>MSRP_spreadsheet!C37</f>
        <v>0</v>
      </c>
      <c r="C37" s="1">
        <f>MSRP_spreadsheet!D37</f>
        <v>0</v>
      </c>
      <c r="D37" s="1">
        <f>MSRP_spreadsheet!E37</f>
        <v>0</v>
      </c>
      <c r="E37" s="1">
        <f>MSRP_spreadsheet!F37</f>
        <v>0</v>
      </c>
      <c r="F37" s="1">
        <f>MSRP_spreadsheet!G37</f>
        <v>0</v>
      </c>
    </row>
    <row r="38" spans="1:6" x14ac:dyDescent="0.2">
      <c r="A38" s="1" t="str">
        <f>MSRP_spreadsheet!A38</f>
        <v>other</v>
      </c>
      <c r="B38" s="1">
        <f>MSRP_spreadsheet!C38</f>
        <v>0</v>
      </c>
      <c r="C38" s="1">
        <f>MSRP_spreadsheet!D38</f>
        <v>0</v>
      </c>
      <c r="D38" s="1">
        <f>MSRP_spreadsheet!E38</f>
        <v>0</v>
      </c>
      <c r="E38" s="1">
        <f>MSRP_spreadsheet!F38</f>
        <v>0</v>
      </c>
      <c r="F38" s="1">
        <f>MSRP_spreadsheet!G38</f>
        <v>0</v>
      </c>
    </row>
    <row r="39" spans="1:6" x14ac:dyDescent="0.2">
      <c r="A39" s="1">
        <f>MSRP_spreadsheet!A39</f>
        <v>0</v>
      </c>
      <c r="B39" s="1">
        <f>MSRP_spreadsheet!C39</f>
        <v>0</v>
      </c>
      <c r="C39" s="1">
        <f>MSRP_spreadsheet!D39</f>
        <v>0</v>
      </c>
      <c r="D39" s="1">
        <f>MSRP_spreadsheet!E39</f>
        <v>0</v>
      </c>
      <c r="E39" s="1">
        <f>MSRP_spreadsheet!F39</f>
        <v>0</v>
      </c>
      <c r="F39" s="1">
        <f>MSRP_spreadsheet!G39</f>
        <v>0</v>
      </c>
    </row>
    <row r="40" spans="1:6" x14ac:dyDescent="0.2">
      <c r="A40" s="1" t="str">
        <f>MSRP_spreadsheet!A40</f>
        <v>Fuel Management</v>
      </c>
      <c r="B40" s="1">
        <f>MSRP_spreadsheet!C40</f>
        <v>0</v>
      </c>
      <c r="C40" s="1">
        <f>MSRP_spreadsheet!D40</f>
        <v>0</v>
      </c>
      <c r="D40" s="1">
        <f>MSRP_spreadsheet!E40</f>
        <v>0</v>
      </c>
      <c r="E40" s="1">
        <f>MSRP_spreadsheet!F40</f>
        <v>0</v>
      </c>
      <c r="F40" s="1">
        <f>MSRP_spreadsheet!G40</f>
        <v>0</v>
      </c>
    </row>
    <row r="41" spans="1:6" x14ac:dyDescent="0.2">
      <c r="A41" s="1" t="str">
        <f>MSRP_spreadsheet!A41</f>
        <v>fuel injector (PFI, SDI, DI)</v>
      </c>
      <c r="B41" s="1">
        <f>MSRP_spreadsheet!C41</f>
        <v>0</v>
      </c>
      <c r="C41" s="1">
        <f>MSRP_spreadsheet!D41</f>
        <v>0</v>
      </c>
      <c r="D41" s="1">
        <f>MSRP_spreadsheet!E41</f>
        <v>0</v>
      </c>
      <c r="E41" s="1">
        <f>MSRP_spreadsheet!F41</f>
        <v>0</v>
      </c>
      <c r="F41" s="1">
        <f>MSRP_spreadsheet!G41</f>
        <v>0</v>
      </c>
    </row>
    <row r="42" spans="1:6" x14ac:dyDescent="0.2">
      <c r="A42" s="1" t="str">
        <f>MSRP_spreadsheet!A42</f>
        <v>throttle body</v>
      </c>
      <c r="B42" s="1">
        <f>MSRP_spreadsheet!C42</f>
        <v>0</v>
      </c>
      <c r="C42" s="1">
        <f>MSRP_spreadsheet!D42</f>
        <v>0</v>
      </c>
      <c r="D42" s="1">
        <f>MSRP_spreadsheet!E42</f>
        <v>0</v>
      </c>
      <c r="E42" s="1">
        <f>MSRP_spreadsheet!F42</f>
        <v>0</v>
      </c>
      <c r="F42" s="1">
        <f>MSRP_spreadsheet!G42</f>
        <v>0</v>
      </c>
    </row>
    <row r="43" spans="1:6" x14ac:dyDescent="0.2">
      <c r="A43" s="1" t="str">
        <f>MSRP_spreadsheet!A43</f>
        <v>carburetor</v>
      </c>
      <c r="B43" s="1">
        <f>MSRP_spreadsheet!C43</f>
        <v>0</v>
      </c>
      <c r="C43" s="1">
        <f>MSRP_spreadsheet!D43</f>
        <v>0</v>
      </c>
      <c r="D43" s="1">
        <f>MSRP_spreadsheet!E43</f>
        <v>0</v>
      </c>
      <c r="E43" s="1">
        <f>MSRP_spreadsheet!F43</f>
        <v>0</v>
      </c>
      <c r="F43" s="1">
        <f>MSRP_spreadsheet!G43</f>
        <v>0</v>
      </c>
    </row>
    <row r="44" spans="1:6" x14ac:dyDescent="0.2">
      <c r="A44" s="1" t="str">
        <f>MSRP_spreadsheet!A44</f>
        <v>fuel pump</v>
      </c>
      <c r="B44" s="1">
        <f>MSRP_spreadsheet!C44</f>
        <v>0</v>
      </c>
      <c r="C44" s="1">
        <f>MSRP_spreadsheet!D44</f>
        <v>0</v>
      </c>
      <c r="D44" s="1">
        <f>MSRP_spreadsheet!E44</f>
        <v>0</v>
      </c>
      <c r="E44" s="1">
        <f>MSRP_spreadsheet!F44</f>
        <v>0</v>
      </c>
      <c r="F44" s="1">
        <f>MSRP_spreadsheet!G44</f>
        <v>0</v>
      </c>
    </row>
    <row r="45" spans="1:6" x14ac:dyDescent="0.2">
      <c r="A45" s="1" t="str">
        <f>MSRP_spreadsheet!A45</f>
        <v>fuel pressure regulator</v>
      </c>
      <c r="B45" s="1">
        <f>MSRP_spreadsheet!C45</f>
        <v>0</v>
      </c>
      <c r="C45" s="1">
        <f>MSRP_spreadsheet!D45</f>
        <v>0</v>
      </c>
      <c r="D45" s="1">
        <f>MSRP_spreadsheet!E45</f>
        <v>0</v>
      </c>
      <c r="E45" s="1">
        <f>MSRP_spreadsheet!F45</f>
        <v>0</v>
      </c>
      <c r="F45" s="1">
        <f>MSRP_spreadsheet!G45</f>
        <v>0</v>
      </c>
    </row>
    <row r="46" spans="1:6" x14ac:dyDescent="0.2">
      <c r="A46" s="1" t="str">
        <f>MSRP_spreadsheet!A46</f>
        <v>fuel filter</v>
      </c>
      <c r="B46" s="1">
        <f>MSRP_spreadsheet!C46</f>
        <v>0</v>
      </c>
      <c r="C46" s="1">
        <f>MSRP_spreadsheet!D46</f>
        <v>0</v>
      </c>
      <c r="D46" s="1">
        <f>MSRP_spreadsheet!E46</f>
        <v>0</v>
      </c>
      <c r="E46" s="1">
        <f>MSRP_spreadsheet!F46</f>
        <v>0</v>
      </c>
      <c r="F46" s="1">
        <f>MSRP_spreadsheet!G46</f>
        <v>0</v>
      </c>
    </row>
    <row r="47" spans="1:6" x14ac:dyDescent="0.2">
      <c r="A47" s="1" t="str">
        <f>MSRP_spreadsheet!A47</f>
        <v>fuel line</v>
      </c>
      <c r="B47" s="1">
        <f>MSRP_spreadsheet!C47</f>
        <v>0</v>
      </c>
      <c r="C47" s="1">
        <f>MSRP_spreadsheet!D47</f>
        <v>0</v>
      </c>
      <c r="D47" s="1">
        <f>MSRP_spreadsheet!E47</f>
        <v>0</v>
      </c>
      <c r="E47" s="1">
        <f>MSRP_spreadsheet!F47</f>
        <v>0</v>
      </c>
      <c r="F47" s="1">
        <f>MSRP_spreadsheet!G47</f>
        <v>0</v>
      </c>
    </row>
    <row r="48" spans="1:6" x14ac:dyDescent="0.2">
      <c r="A48" s="1" t="str">
        <f>MSRP_spreadsheet!A48</f>
        <v>fabrication</v>
      </c>
      <c r="B48" s="1">
        <f>MSRP_spreadsheet!C48</f>
        <v>0</v>
      </c>
      <c r="C48" s="1">
        <f>MSRP_spreadsheet!D48</f>
        <v>0</v>
      </c>
      <c r="D48" s="1">
        <f>MSRP_spreadsheet!E48</f>
        <v>0</v>
      </c>
      <c r="E48" s="1">
        <f>MSRP_spreadsheet!F48</f>
        <v>0</v>
      </c>
      <c r="F48" s="1">
        <f>MSRP_spreadsheet!G48</f>
        <v>0</v>
      </c>
    </row>
    <row r="49" spans="1:6" x14ac:dyDescent="0.2">
      <c r="A49" s="1" t="str">
        <f>MSRP_spreadsheet!A49</f>
        <v>other</v>
      </c>
      <c r="B49" s="1">
        <f>MSRP_spreadsheet!C49</f>
        <v>0</v>
      </c>
      <c r="C49" s="1">
        <f>MSRP_spreadsheet!D49</f>
        <v>0</v>
      </c>
      <c r="D49" s="1">
        <f>MSRP_spreadsheet!E49</f>
        <v>0</v>
      </c>
      <c r="E49" s="1">
        <f>MSRP_spreadsheet!F49</f>
        <v>0</v>
      </c>
      <c r="F49" s="1">
        <f>MSRP_spreadsheet!G49</f>
        <v>0</v>
      </c>
    </row>
    <row r="50" spans="1:6" x14ac:dyDescent="0.2">
      <c r="A50" s="1">
        <f>MSRP_spreadsheet!A50</f>
        <v>0</v>
      </c>
      <c r="B50" s="1">
        <f>MSRP_spreadsheet!C50</f>
        <v>0</v>
      </c>
      <c r="C50" s="1">
        <f>MSRP_spreadsheet!D50</f>
        <v>0</v>
      </c>
      <c r="D50" s="1">
        <f>MSRP_spreadsheet!E50</f>
        <v>0</v>
      </c>
      <c r="E50" s="1">
        <f>MSRP_spreadsheet!F50</f>
        <v>0</v>
      </c>
      <c r="F50" s="1">
        <f>MSRP_spreadsheet!G50</f>
        <v>0</v>
      </c>
    </row>
    <row r="51" spans="1:6" x14ac:dyDescent="0.2">
      <c r="A51" s="1" t="str">
        <f>MSRP_spreadsheet!A51</f>
        <v>Exhaust System</v>
      </c>
      <c r="B51" s="1">
        <f>MSRP_spreadsheet!C51</f>
        <v>0</v>
      </c>
      <c r="C51" s="1">
        <f>MSRP_spreadsheet!D51</f>
        <v>0</v>
      </c>
      <c r="D51" s="1">
        <f>MSRP_spreadsheet!E51</f>
        <v>0</v>
      </c>
      <c r="E51" s="1">
        <f>MSRP_spreadsheet!F51</f>
        <v>0</v>
      </c>
      <c r="F51" s="1">
        <f>MSRP_spreadsheet!G51</f>
        <v>0</v>
      </c>
    </row>
    <row r="52" spans="1:6" x14ac:dyDescent="0.2">
      <c r="A52" s="1" t="str">
        <f>MSRP_spreadsheet!A52</f>
        <v>muffler</v>
      </c>
      <c r="B52" s="1">
        <f>MSRP_spreadsheet!C52</f>
        <v>0</v>
      </c>
      <c r="C52" s="1">
        <f>MSRP_spreadsheet!D52</f>
        <v>0</v>
      </c>
      <c r="D52" s="1">
        <f>MSRP_spreadsheet!E52</f>
        <v>0</v>
      </c>
      <c r="E52" s="1">
        <f>MSRP_spreadsheet!F52</f>
        <v>0</v>
      </c>
      <c r="F52" s="1">
        <f>MSRP_spreadsheet!G52</f>
        <v>0</v>
      </c>
    </row>
    <row r="53" spans="1:6" x14ac:dyDescent="0.2">
      <c r="A53" s="1" t="str">
        <f>MSRP_spreadsheet!A53</f>
        <v>pipes/tubes</v>
      </c>
      <c r="B53" s="1">
        <f>MSRP_spreadsheet!C53</f>
        <v>0</v>
      </c>
      <c r="C53" s="1">
        <f>MSRP_spreadsheet!D53</f>
        <v>0</v>
      </c>
      <c r="D53" s="1">
        <f>MSRP_spreadsheet!E53</f>
        <v>0</v>
      </c>
      <c r="E53" s="1">
        <f>MSRP_spreadsheet!F53</f>
        <v>0</v>
      </c>
      <c r="F53" s="1">
        <f>MSRP_spreadsheet!G53</f>
        <v>0</v>
      </c>
    </row>
    <row r="54" spans="1:6" x14ac:dyDescent="0.2">
      <c r="A54" s="1" t="str">
        <f>MSRP_spreadsheet!A54</f>
        <v>3-way exhaust catalyst</v>
      </c>
      <c r="B54" s="1">
        <f>MSRP_spreadsheet!C54</f>
        <v>0</v>
      </c>
      <c r="C54" s="1">
        <f>MSRP_spreadsheet!D54</f>
        <v>0</v>
      </c>
      <c r="D54" s="1">
        <f>MSRP_spreadsheet!E54</f>
        <v>0</v>
      </c>
      <c r="E54" s="1">
        <f>MSRP_spreadsheet!F54</f>
        <v>0</v>
      </c>
      <c r="F54" s="1">
        <f>MSRP_spreadsheet!G54</f>
        <v>0</v>
      </c>
    </row>
    <row r="55" spans="1:6" x14ac:dyDescent="0.2">
      <c r="A55" s="1" t="str">
        <f>MSRP_spreadsheet!A55</f>
        <v>diesel particulate filter</v>
      </c>
      <c r="B55" s="1">
        <f>MSRP_spreadsheet!C55</f>
        <v>0</v>
      </c>
      <c r="C55" s="1">
        <f>MSRP_spreadsheet!D55</f>
        <v>0</v>
      </c>
      <c r="D55" s="1">
        <f>MSRP_spreadsheet!E55</f>
        <v>0</v>
      </c>
      <c r="E55" s="1">
        <f>MSRP_spreadsheet!F55</f>
        <v>0</v>
      </c>
      <c r="F55" s="1">
        <f>MSRP_spreadsheet!G55</f>
        <v>0</v>
      </c>
    </row>
    <row r="56" spans="1:6" x14ac:dyDescent="0.2">
      <c r="A56" s="1" t="str">
        <f>MSRP_spreadsheet!A56</f>
        <v>oxidation catalyst</v>
      </c>
      <c r="B56" s="1">
        <f>MSRP_spreadsheet!C56</f>
        <v>0</v>
      </c>
      <c r="C56" s="1">
        <f>MSRP_spreadsheet!D56</f>
        <v>0</v>
      </c>
      <c r="D56" s="1">
        <f>MSRP_spreadsheet!E56</f>
        <v>0</v>
      </c>
      <c r="E56" s="1">
        <f>MSRP_spreadsheet!F56</f>
        <v>0</v>
      </c>
      <c r="F56" s="1">
        <f>MSRP_spreadsheet!G56</f>
        <v>0</v>
      </c>
    </row>
    <row r="57" spans="1:6" x14ac:dyDescent="0.2">
      <c r="A57" s="1" t="str">
        <f>MSRP_spreadsheet!A57</f>
        <v>secondary air pump</v>
      </c>
      <c r="B57" s="1">
        <f>MSRP_spreadsheet!C57</f>
        <v>0</v>
      </c>
      <c r="C57" s="1">
        <f>MSRP_spreadsheet!D57</f>
        <v>0</v>
      </c>
      <c r="D57" s="1">
        <f>MSRP_spreadsheet!E57</f>
        <v>0</v>
      </c>
      <c r="E57" s="1">
        <f>MSRP_spreadsheet!F57</f>
        <v>0</v>
      </c>
      <c r="F57" s="1">
        <f>MSRP_spreadsheet!G57</f>
        <v>0</v>
      </c>
    </row>
    <row r="58" spans="1:6" x14ac:dyDescent="0.2">
      <c r="A58" s="1" t="str">
        <f>MSRP_spreadsheet!A58</f>
        <v>air pump plumbing</v>
      </c>
      <c r="B58" s="1">
        <f>MSRP_spreadsheet!C58</f>
        <v>0</v>
      </c>
      <c r="C58" s="1">
        <f>MSRP_spreadsheet!D58</f>
        <v>0</v>
      </c>
      <c r="D58" s="1">
        <f>MSRP_spreadsheet!E58</f>
        <v>0</v>
      </c>
      <c r="E58" s="1">
        <f>MSRP_spreadsheet!F58</f>
        <v>0</v>
      </c>
      <c r="F58" s="1">
        <f>MSRP_spreadsheet!G58</f>
        <v>0</v>
      </c>
    </row>
    <row r="59" spans="1:6" x14ac:dyDescent="0.2">
      <c r="A59" s="1" t="str">
        <f>MSRP_spreadsheet!A59</f>
        <v>heat management</v>
      </c>
      <c r="B59" s="1">
        <f>MSRP_spreadsheet!C59</f>
        <v>0</v>
      </c>
      <c r="C59" s="1">
        <f>MSRP_spreadsheet!D59</f>
        <v>0</v>
      </c>
      <c r="D59" s="1">
        <f>MSRP_spreadsheet!E59</f>
        <v>0</v>
      </c>
      <c r="E59" s="1">
        <f>MSRP_spreadsheet!F59</f>
        <v>0</v>
      </c>
      <c r="F59" s="1">
        <f>MSRP_spreadsheet!G59</f>
        <v>0</v>
      </c>
    </row>
    <row r="60" spans="1:6" x14ac:dyDescent="0.2">
      <c r="A60" s="1" t="str">
        <f>MSRP_spreadsheet!A60</f>
        <v>fabrication</v>
      </c>
      <c r="B60" s="1">
        <f>MSRP_spreadsheet!C60</f>
        <v>0</v>
      </c>
      <c r="C60" s="1">
        <f>MSRP_spreadsheet!D60</f>
        <v>0</v>
      </c>
      <c r="D60" s="1">
        <f>MSRP_spreadsheet!E60</f>
        <v>0</v>
      </c>
      <c r="E60" s="1">
        <f>MSRP_spreadsheet!F60</f>
        <v>0</v>
      </c>
      <c r="F60" s="1">
        <f>MSRP_spreadsheet!G60</f>
        <v>0</v>
      </c>
    </row>
    <row r="61" spans="1:6" x14ac:dyDescent="0.2">
      <c r="A61" s="1" t="str">
        <f>MSRP_spreadsheet!A61</f>
        <v>other</v>
      </c>
      <c r="B61" s="1">
        <f>MSRP_spreadsheet!C61</f>
        <v>0</v>
      </c>
      <c r="C61" s="1">
        <f>MSRP_spreadsheet!D61</f>
        <v>0</v>
      </c>
      <c r="D61" s="1">
        <f>MSRP_spreadsheet!E61</f>
        <v>0</v>
      </c>
      <c r="E61" s="1">
        <f>MSRP_spreadsheet!F61</f>
        <v>0</v>
      </c>
      <c r="F61" s="1">
        <f>MSRP_spreadsheet!G61</f>
        <v>0</v>
      </c>
    </row>
    <row r="62" spans="1:6" x14ac:dyDescent="0.2">
      <c r="A62" s="1">
        <f>MSRP_spreadsheet!A62</f>
        <v>0</v>
      </c>
      <c r="B62" s="1">
        <f>MSRP_spreadsheet!C62</f>
        <v>0</v>
      </c>
      <c r="C62" s="1">
        <f>MSRP_spreadsheet!D62</f>
        <v>0</v>
      </c>
      <c r="D62" s="1">
        <f>MSRP_spreadsheet!E62</f>
        <v>0</v>
      </c>
      <c r="E62" s="1">
        <f>MSRP_spreadsheet!F62</f>
        <v>0</v>
      </c>
      <c r="F62" s="1">
        <f>MSRP_spreadsheet!G62</f>
        <v>0</v>
      </c>
    </row>
    <row r="63" spans="1:6" x14ac:dyDescent="0.2">
      <c r="A63" s="1" t="str">
        <f>MSRP_spreadsheet!A63</f>
        <v>Front Suspension</v>
      </c>
      <c r="B63" s="1">
        <f>MSRP_spreadsheet!C63</f>
        <v>0</v>
      </c>
      <c r="C63" s="1">
        <f>MSRP_spreadsheet!D63</f>
        <v>0</v>
      </c>
      <c r="D63" s="1">
        <f>MSRP_spreadsheet!E63</f>
        <v>0</v>
      </c>
      <c r="E63" s="1">
        <f>MSRP_spreadsheet!F63</f>
        <v>0</v>
      </c>
      <c r="F63" s="1">
        <f>MSRP_spreadsheet!G63</f>
        <v>0</v>
      </c>
    </row>
    <row r="64" spans="1:6" x14ac:dyDescent="0.2">
      <c r="A64" s="1" t="str">
        <f>MSRP_spreadsheet!A64</f>
        <v>skis</v>
      </c>
      <c r="B64" s="1">
        <f>MSRP_spreadsheet!C64</f>
        <v>0</v>
      </c>
      <c r="C64" s="1">
        <f>MSRP_spreadsheet!D64</f>
        <v>0</v>
      </c>
      <c r="D64" s="1">
        <f>MSRP_spreadsheet!E64</f>
        <v>0</v>
      </c>
      <c r="E64" s="1">
        <f>MSRP_spreadsheet!F64</f>
        <v>0</v>
      </c>
      <c r="F64" s="1">
        <f>MSRP_spreadsheet!G64</f>
        <v>0</v>
      </c>
    </row>
    <row r="65" spans="1:6" x14ac:dyDescent="0.2">
      <c r="A65" s="1" t="str">
        <f>MSRP_spreadsheet!A65</f>
        <v>shocks</v>
      </c>
      <c r="B65" s="1">
        <f>MSRP_spreadsheet!C65</f>
        <v>0</v>
      </c>
      <c r="C65" s="1">
        <f>MSRP_spreadsheet!D65</f>
        <v>0</v>
      </c>
      <c r="D65" s="1">
        <f>MSRP_spreadsheet!E65</f>
        <v>0</v>
      </c>
      <c r="E65" s="1">
        <f>MSRP_spreadsheet!F65</f>
        <v>0</v>
      </c>
      <c r="F65" s="1">
        <f>MSRP_spreadsheet!G65</f>
        <v>0</v>
      </c>
    </row>
    <row r="66" spans="1:6" x14ac:dyDescent="0.2">
      <c r="A66" s="1" t="str">
        <f>MSRP_spreadsheet!A66</f>
        <v>springs</v>
      </c>
      <c r="B66" s="1">
        <f>MSRP_spreadsheet!C66</f>
        <v>0</v>
      </c>
      <c r="C66" s="1">
        <f>MSRP_spreadsheet!D66</f>
        <v>0</v>
      </c>
      <c r="D66" s="1">
        <f>MSRP_spreadsheet!E66</f>
        <v>0</v>
      </c>
      <c r="E66" s="1">
        <f>MSRP_spreadsheet!F66</f>
        <v>0</v>
      </c>
      <c r="F66" s="1">
        <f>MSRP_spreadsheet!G66</f>
        <v>0</v>
      </c>
    </row>
    <row r="67" spans="1:6" x14ac:dyDescent="0.2">
      <c r="A67" s="1" t="str">
        <f>MSRP_spreadsheet!A67</f>
        <v>trailing arms/A-arms</v>
      </c>
      <c r="B67" s="1">
        <f>MSRP_spreadsheet!C67</f>
        <v>0</v>
      </c>
      <c r="C67" s="1">
        <f>MSRP_spreadsheet!D67</f>
        <v>0</v>
      </c>
      <c r="D67" s="1">
        <f>MSRP_spreadsheet!E67</f>
        <v>0</v>
      </c>
      <c r="E67" s="1">
        <f>MSRP_spreadsheet!F67</f>
        <v>0</v>
      </c>
      <c r="F67" s="1">
        <f>MSRP_spreadsheet!G67</f>
        <v>0</v>
      </c>
    </row>
    <row r="68" spans="1:6" x14ac:dyDescent="0.2">
      <c r="A68" s="1" t="str">
        <f>MSRP_spreadsheet!A68</f>
        <v>steering components</v>
      </c>
      <c r="B68" s="1">
        <f>MSRP_spreadsheet!C68</f>
        <v>0</v>
      </c>
      <c r="C68" s="1">
        <f>MSRP_spreadsheet!D68</f>
        <v>0</v>
      </c>
      <c r="D68" s="1">
        <f>MSRP_spreadsheet!E68</f>
        <v>0</v>
      </c>
      <c r="E68" s="1">
        <f>MSRP_spreadsheet!F68</f>
        <v>0</v>
      </c>
      <c r="F68" s="1">
        <f>MSRP_spreadsheet!G68</f>
        <v>0</v>
      </c>
    </row>
    <row r="69" spans="1:6" x14ac:dyDescent="0.2">
      <c r="A69" s="1" t="str">
        <f>MSRP_spreadsheet!A69</f>
        <v>fabrication</v>
      </c>
      <c r="B69" s="1">
        <f>MSRP_spreadsheet!C69</f>
        <v>0</v>
      </c>
      <c r="C69" s="1">
        <f>MSRP_spreadsheet!D69</f>
        <v>0</v>
      </c>
      <c r="D69" s="1">
        <f>MSRP_spreadsheet!E69</f>
        <v>0</v>
      </c>
      <c r="E69" s="1">
        <f>MSRP_spreadsheet!F69</f>
        <v>0</v>
      </c>
      <c r="F69" s="1">
        <f>MSRP_spreadsheet!G69</f>
        <v>0</v>
      </c>
    </row>
    <row r="70" spans="1:6" x14ac:dyDescent="0.2">
      <c r="A70" s="1" t="str">
        <f>MSRP_spreadsheet!A70</f>
        <v>other</v>
      </c>
      <c r="B70" s="1">
        <f>MSRP_spreadsheet!C70</f>
        <v>0</v>
      </c>
      <c r="C70" s="1">
        <f>MSRP_spreadsheet!D70</f>
        <v>0</v>
      </c>
      <c r="D70" s="1">
        <f>MSRP_spreadsheet!E70</f>
        <v>0</v>
      </c>
      <c r="E70" s="1">
        <f>MSRP_spreadsheet!F70</f>
        <v>0</v>
      </c>
      <c r="F70" s="1">
        <f>MSRP_spreadsheet!G70</f>
        <v>0</v>
      </c>
    </row>
    <row r="71" spans="1:6" x14ac:dyDescent="0.2">
      <c r="A71" s="1">
        <f>MSRP_spreadsheet!A71</f>
        <v>0</v>
      </c>
      <c r="B71" s="1">
        <f>MSRP_spreadsheet!C71</f>
        <v>0</v>
      </c>
      <c r="C71" s="1">
        <f>MSRP_spreadsheet!D71</f>
        <v>0</v>
      </c>
      <c r="D71" s="1">
        <f>MSRP_spreadsheet!E71</f>
        <v>0</v>
      </c>
      <c r="E71" s="1">
        <f>MSRP_spreadsheet!F71</f>
        <v>0</v>
      </c>
      <c r="F71" s="1">
        <f>MSRP_spreadsheet!G71</f>
        <v>0</v>
      </c>
    </row>
    <row r="72" spans="1:6" x14ac:dyDescent="0.2">
      <c r="A72" s="1" t="str">
        <f>MSRP_spreadsheet!A72</f>
        <v>Rear Suspension</v>
      </c>
      <c r="B72" s="1">
        <f>MSRP_spreadsheet!C72</f>
        <v>0</v>
      </c>
      <c r="C72" s="1">
        <f>MSRP_spreadsheet!D72</f>
        <v>0</v>
      </c>
      <c r="D72" s="1">
        <f>MSRP_spreadsheet!E72</f>
        <v>0</v>
      </c>
      <c r="E72" s="1">
        <f>MSRP_spreadsheet!F72</f>
        <v>0</v>
      </c>
      <c r="F72" s="1">
        <f>MSRP_spreadsheet!G72</f>
        <v>0</v>
      </c>
    </row>
    <row r="73" spans="1:6" x14ac:dyDescent="0.2">
      <c r="A73" s="1" t="str">
        <f>MSRP_spreadsheet!A73</f>
        <v>wheels</v>
      </c>
      <c r="B73" s="1">
        <f>MSRP_spreadsheet!C73</f>
        <v>0</v>
      </c>
      <c r="C73" s="1">
        <f>MSRP_spreadsheet!D73</f>
        <v>0</v>
      </c>
      <c r="D73" s="1">
        <f>MSRP_spreadsheet!E73</f>
        <v>0</v>
      </c>
      <c r="E73" s="1">
        <f>MSRP_spreadsheet!F73</f>
        <v>0</v>
      </c>
      <c r="F73" s="1">
        <f>MSRP_spreadsheet!G73</f>
        <v>0</v>
      </c>
    </row>
    <row r="74" spans="1:6" x14ac:dyDescent="0.2">
      <c r="A74" s="1" t="str">
        <f>MSRP_spreadsheet!A74</f>
        <v>shocks</v>
      </c>
      <c r="B74" s="1">
        <f>MSRP_spreadsheet!C74</f>
        <v>0</v>
      </c>
      <c r="C74" s="1">
        <f>MSRP_spreadsheet!D74</f>
        <v>0</v>
      </c>
      <c r="D74" s="1">
        <f>MSRP_spreadsheet!E74</f>
        <v>0</v>
      </c>
      <c r="E74" s="1">
        <f>MSRP_spreadsheet!F74</f>
        <v>0</v>
      </c>
      <c r="F74" s="1">
        <f>MSRP_spreadsheet!G74</f>
        <v>0</v>
      </c>
    </row>
    <row r="75" spans="1:6" x14ac:dyDescent="0.2">
      <c r="A75" s="1" t="str">
        <f>MSRP_spreadsheet!A75</f>
        <v>springs</v>
      </c>
      <c r="B75" s="1">
        <f>MSRP_spreadsheet!C75</f>
        <v>0</v>
      </c>
      <c r="C75" s="1">
        <f>MSRP_spreadsheet!D75</f>
        <v>0</v>
      </c>
      <c r="D75" s="1">
        <f>MSRP_spreadsheet!E75</f>
        <v>0</v>
      </c>
      <c r="E75" s="1">
        <f>MSRP_spreadsheet!F75</f>
        <v>0</v>
      </c>
      <c r="F75" s="1">
        <f>MSRP_spreadsheet!G75</f>
        <v>0</v>
      </c>
    </row>
    <row r="76" spans="1:6" x14ac:dyDescent="0.2">
      <c r="A76" s="1" t="str">
        <f>MSRP_spreadsheet!A76</f>
        <v>hyfax/sliders</v>
      </c>
      <c r="B76" s="1">
        <f>MSRP_spreadsheet!C76</f>
        <v>0</v>
      </c>
      <c r="C76" s="1">
        <f>MSRP_spreadsheet!D76</f>
        <v>0</v>
      </c>
      <c r="D76" s="1">
        <f>MSRP_spreadsheet!E76</f>
        <v>0</v>
      </c>
      <c r="E76" s="1">
        <f>MSRP_spreadsheet!F76</f>
        <v>0</v>
      </c>
      <c r="F76" s="1">
        <f>MSRP_spreadsheet!G76</f>
        <v>0</v>
      </c>
    </row>
    <row r="77" spans="1:6" x14ac:dyDescent="0.2">
      <c r="A77" s="1" t="str">
        <f>MSRP_spreadsheet!A77</f>
        <v>mount points</v>
      </c>
      <c r="B77" s="1">
        <f>MSRP_spreadsheet!C77</f>
        <v>0</v>
      </c>
      <c r="C77" s="1">
        <f>MSRP_spreadsheet!D77</f>
        <v>0</v>
      </c>
      <c r="D77" s="1">
        <f>MSRP_spreadsheet!E77</f>
        <v>0</v>
      </c>
      <c r="E77" s="1">
        <f>MSRP_spreadsheet!F77</f>
        <v>0</v>
      </c>
      <c r="F77" s="1">
        <f>MSRP_spreadsheet!G77</f>
        <v>0</v>
      </c>
    </row>
    <row r="78" spans="1:6" x14ac:dyDescent="0.2">
      <c r="A78" s="1" t="str">
        <f>MSRP_spreadsheet!A78</f>
        <v>fabrication</v>
      </c>
      <c r="B78" s="1">
        <f>MSRP_spreadsheet!C78</f>
        <v>0</v>
      </c>
      <c r="C78" s="1">
        <f>MSRP_spreadsheet!D78</f>
        <v>0</v>
      </c>
      <c r="D78" s="1">
        <f>MSRP_spreadsheet!E78</f>
        <v>0</v>
      </c>
      <c r="E78" s="1">
        <f>MSRP_spreadsheet!F78</f>
        <v>0</v>
      </c>
      <c r="F78" s="1">
        <f>MSRP_spreadsheet!G78</f>
        <v>0</v>
      </c>
    </row>
    <row r="79" spans="1:6" x14ac:dyDescent="0.2">
      <c r="A79" s="1" t="str">
        <f>MSRP_spreadsheet!A79</f>
        <v>other</v>
      </c>
      <c r="B79" s="1">
        <f>MSRP_spreadsheet!C79</f>
        <v>0</v>
      </c>
      <c r="C79" s="1">
        <f>MSRP_spreadsheet!D79</f>
        <v>0</v>
      </c>
      <c r="D79" s="1">
        <f>MSRP_spreadsheet!E79</f>
        <v>0</v>
      </c>
      <c r="E79" s="1">
        <f>MSRP_spreadsheet!F79</f>
        <v>0</v>
      </c>
      <c r="F79" s="1">
        <f>MSRP_spreadsheet!G79</f>
        <v>0</v>
      </c>
    </row>
    <row r="80" spans="1:6" x14ac:dyDescent="0.2">
      <c r="A80" s="1">
        <f>MSRP_spreadsheet!A80</f>
        <v>0</v>
      </c>
      <c r="B80" s="1">
        <f>MSRP_spreadsheet!C80</f>
        <v>0</v>
      </c>
      <c r="C80" s="1">
        <f>MSRP_spreadsheet!D80</f>
        <v>0</v>
      </c>
      <c r="D80" s="1">
        <f>MSRP_spreadsheet!E80</f>
        <v>0</v>
      </c>
      <c r="E80" s="1">
        <f>MSRP_spreadsheet!F80</f>
        <v>0</v>
      </c>
      <c r="F80" s="1">
        <f>MSRP_spreadsheet!G80</f>
        <v>0</v>
      </c>
    </row>
    <row r="81" spans="1:6" x14ac:dyDescent="0.2">
      <c r="A81" s="1" t="str">
        <f>MSRP_spreadsheet!A81</f>
        <v>Drivetrain</v>
      </c>
      <c r="B81" s="1">
        <f>MSRP_spreadsheet!C81</f>
        <v>0</v>
      </c>
      <c r="C81" s="1">
        <f>MSRP_spreadsheet!D81</f>
        <v>0</v>
      </c>
      <c r="D81" s="1">
        <f>MSRP_spreadsheet!E81</f>
        <v>0</v>
      </c>
      <c r="E81" s="1">
        <f>MSRP_spreadsheet!F81</f>
        <v>0</v>
      </c>
      <c r="F81" s="1">
        <f>MSRP_spreadsheet!G81</f>
        <v>0</v>
      </c>
    </row>
    <row r="82" spans="1:6" x14ac:dyDescent="0.2">
      <c r="A82" s="1" t="str">
        <f>MSRP_spreadsheet!A82</f>
        <v>track</v>
      </c>
      <c r="B82" s="1">
        <f>MSRP_spreadsheet!C82</f>
        <v>0</v>
      </c>
      <c r="C82" s="1">
        <f>MSRP_spreadsheet!D82</f>
        <v>0</v>
      </c>
      <c r="D82" s="1">
        <f>MSRP_spreadsheet!E82</f>
        <v>0</v>
      </c>
      <c r="E82" s="1">
        <f>MSRP_spreadsheet!F82</f>
        <v>0</v>
      </c>
      <c r="F82" s="1">
        <f>MSRP_spreadsheet!G82</f>
        <v>0</v>
      </c>
    </row>
    <row r="83" spans="1:6" x14ac:dyDescent="0.2">
      <c r="A83" s="1" t="str">
        <f>MSRP_spreadsheet!A83</f>
        <v>studs</v>
      </c>
      <c r="B83" s="1">
        <f>MSRP_spreadsheet!C83</f>
        <v>0</v>
      </c>
      <c r="C83" s="1">
        <f>MSRP_spreadsheet!D83</f>
        <v>0</v>
      </c>
      <c r="D83" s="1">
        <f>MSRP_spreadsheet!E83</f>
        <v>0</v>
      </c>
      <c r="E83" s="1">
        <f>MSRP_spreadsheet!F83</f>
        <v>0</v>
      </c>
      <c r="F83" s="1">
        <f>MSRP_spreadsheet!G83</f>
        <v>0</v>
      </c>
    </row>
    <row r="84" spans="1:6" x14ac:dyDescent="0.2">
      <c r="A84" s="1" t="str">
        <f>MSRP_spreadsheet!A84</f>
        <v>driveshaft/drive sprockets</v>
      </c>
      <c r="B84" s="1">
        <f>MSRP_spreadsheet!C84</f>
        <v>150</v>
      </c>
      <c r="C84" s="1">
        <f>MSRP_spreadsheet!D84</f>
        <v>0</v>
      </c>
      <c r="D84" s="1">
        <f>MSRP_spreadsheet!E84</f>
        <v>0</v>
      </c>
      <c r="E84" s="1">
        <f>MSRP_spreadsheet!F84</f>
        <v>0</v>
      </c>
      <c r="F84" s="1">
        <f>MSRP_spreadsheet!G84</f>
        <v>150</v>
      </c>
    </row>
    <row r="85" spans="1:6" x14ac:dyDescent="0.2">
      <c r="A85" s="1" t="str">
        <f>MSRP_spreadsheet!A85</f>
        <v>jackshaft</v>
      </c>
      <c r="B85" s="1">
        <f>MSRP_spreadsheet!C85</f>
        <v>0</v>
      </c>
      <c r="C85" s="1">
        <f>MSRP_spreadsheet!D85</f>
        <v>0</v>
      </c>
      <c r="D85" s="1">
        <f>MSRP_spreadsheet!E85</f>
        <v>0</v>
      </c>
      <c r="E85" s="1">
        <f>MSRP_spreadsheet!F85</f>
        <v>0</v>
      </c>
      <c r="F85" s="1">
        <f>MSRP_spreadsheet!G85</f>
        <v>0</v>
      </c>
    </row>
    <row r="86" spans="1:6" x14ac:dyDescent="0.2">
      <c r="A86" s="1" t="str">
        <f>MSRP_spreadsheet!A86</f>
        <v>chaincase/gear box</v>
      </c>
      <c r="B86" s="1">
        <f>MSRP_spreadsheet!C86</f>
        <v>150</v>
      </c>
      <c r="C86" s="1">
        <f>MSRP_spreadsheet!D86</f>
        <v>0</v>
      </c>
      <c r="D86" s="1">
        <f>MSRP_spreadsheet!E86</f>
        <v>0</v>
      </c>
      <c r="E86" s="1">
        <f>MSRP_spreadsheet!F86</f>
        <v>0</v>
      </c>
      <c r="F86" s="1">
        <f>MSRP_spreadsheet!G86</f>
        <v>150</v>
      </c>
    </row>
    <row r="87" spans="1:6" x14ac:dyDescent="0.2">
      <c r="A87" s="1" t="str">
        <f>MSRP_spreadsheet!A87</f>
        <v>drive clutch</v>
      </c>
      <c r="B87" s="1">
        <f>MSRP_spreadsheet!C87</f>
        <v>0</v>
      </c>
      <c r="C87" s="1">
        <f>MSRP_spreadsheet!D87</f>
        <v>0</v>
      </c>
      <c r="D87" s="1">
        <f>MSRP_spreadsheet!E87</f>
        <v>0</v>
      </c>
      <c r="E87" s="1">
        <f>MSRP_spreadsheet!F87</f>
        <v>0</v>
      </c>
      <c r="F87" s="1">
        <f>MSRP_spreadsheet!G87</f>
        <v>0</v>
      </c>
    </row>
    <row r="88" spans="1:6" x14ac:dyDescent="0.2">
      <c r="A88" s="1" t="str">
        <f>MSRP_spreadsheet!A88</f>
        <v>driven clutch</v>
      </c>
      <c r="B88" s="1">
        <f>MSRP_spreadsheet!C88</f>
        <v>0</v>
      </c>
      <c r="C88" s="1">
        <f>MSRP_spreadsheet!D88</f>
        <v>0</v>
      </c>
      <c r="D88" s="1">
        <f>MSRP_spreadsheet!E88</f>
        <v>0</v>
      </c>
      <c r="E88" s="1">
        <f>MSRP_spreadsheet!F88</f>
        <v>0</v>
      </c>
      <c r="F88" s="1">
        <f>MSRP_spreadsheet!G88</f>
        <v>0</v>
      </c>
    </row>
    <row r="89" spans="1:6" x14ac:dyDescent="0.2">
      <c r="A89" s="1" t="str">
        <f>MSRP_spreadsheet!A89</f>
        <v>drive belt (chain)</v>
      </c>
      <c r="B89" s="1">
        <f>MSRP_spreadsheet!C89</f>
        <v>0</v>
      </c>
      <c r="C89" s="1">
        <f>MSRP_spreadsheet!D89</f>
        <v>0</v>
      </c>
      <c r="D89" s="1">
        <f>MSRP_spreadsheet!E89</f>
        <v>0</v>
      </c>
      <c r="E89" s="1">
        <f>MSRP_spreadsheet!F89</f>
        <v>0</v>
      </c>
      <c r="F89" s="1">
        <f>MSRP_spreadsheet!G89</f>
        <v>0</v>
      </c>
    </row>
    <row r="90" spans="1:6" x14ac:dyDescent="0.2">
      <c r="A90" s="1" t="str">
        <f>MSRP_spreadsheet!A90</f>
        <v>cvt guarding/cover</v>
      </c>
      <c r="B90" s="1">
        <f>MSRP_spreadsheet!C90</f>
        <v>0</v>
      </c>
      <c r="C90" s="1">
        <f>MSRP_spreadsheet!D90</f>
        <v>0</v>
      </c>
      <c r="D90" s="1">
        <f>MSRP_spreadsheet!E90</f>
        <v>0</v>
      </c>
      <c r="E90" s="1">
        <f>MSRP_spreadsheet!F90</f>
        <v>0</v>
      </c>
      <c r="F90" s="1">
        <f>MSRP_spreadsheet!G90</f>
        <v>0</v>
      </c>
    </row>
    <row r="91" spans="1:6" x14ac:dyDescent="0.2">
      <c r="A91" s="1" t="str">
        <f>MSRP_spreadsheet!A91</f>
        <v>clutch adaptor</v>
      </c>
      <c r="B91" s="1">
        <f>MSRP_spreadsheet!C91</f>
        <v>0</v>
      </c>
      <c r="C91" s="1">
        <f>MSRP_spreadsheet!D91</f>
        <v>0</v>
      </c>
      <c r="D91" s="1">
        <f>MSRP_spreadsheet!E91</f>
        <v>0</v>
      </c>
      <c r="E91" s="1">
        <f>MSRP_spreadsheet!F91</f>
        <v>0</v>
      </c>
      <c r="F91" s="1">
        <f>MSRP_spreadsheet!G91</f>
        <v>0</v>
      </c>
    </row>
    <row r="92" spans="1:6" x14ac:dyDescent="0.2">
      <c r="A92" s="1" t="str">
        <f>MSRP_spreadsheet!A92</f>
        <v>fabrication</v>
      </c>
      <c r="B92" s="1">
        <f>MSRP_spreadsheet!C92</f>
        <v>0</v>
      </c>
      <c r="C92" s="1">
        <f>MSRP_spreadsheet!D92</f>
        <v>0</v>
      </c>
      <c r="D92" s="1">
        <f>MSRP_spreadsheet!E92</f>
        <v>0</v>
      </c>
      <c r="E92" s="1">
        <f>MSRP_spreadsheet!F92</f>
        <v>0</v>
      </c>
      <c r="F92" s="1">
        <f>MSRP_spreadsheet!G92</f>
        <v>0</v>
      </c>
    </row>
    <row r="93" spans="1:6" x14ac:dyDescent="0.2">
      <c r="A93" s="1" t="str">
        <f>MSRP_spreadsheet!A93</f>
        <v>other</v>
      </c>
      <c r="B93" s="1">
        <f>MSRP_spreadsheet!C93</f>
        <v>0</v>
      </c>
      <c r="C93" s="1">
        <f>MSRP_spreadsheet!D93</f>
        <v>0</v>
      </c>
      <c r="D93" s="1">
        <f>MSRP_spreadsheet!E93</f>
        <v>0</v>
      </c>
      <c r="E93" s="1">
        <f>MSRP_spreadsheet!F93</f>
        <v>0</v>
      </c>
      <c r="F93" s="1">
        <f>MSRP_spreadsheet!G93</f>
        <v>0</v>
      </c>
    </row>
    <row r="94" spans="1:6" x14ac:dyDescent="0.2">
      <c r="A94" s="1">
        <f>MSRP_spreadsheet!A94</f>
        <v>0</v>
      </c>
      <c r="B94" s="1">
        <f>MSRP_spreadsheet!C94</f>
        <v>0</v>
      </c>
      <c r="C94" s="1">
        <f>MSRP_spreadsheet!D94</f>
        <v>0</v>
      </c>
      <c r="D94" s="1">
        <f>MSRP_spreadsheet!E94</f>
        <v>0</v>
      </c>
      <c r="E94" s="1">
        <f>MSRP_spreadsheet!F94</f>
        <v>0</v>
      </c>
      <c r="F94" s="1">
        <f>MSRP_spreadsheet!G94</f>
        <v>0</v>
      </c>
    </row>
    <row r="95" spans="1:6" x14ac:dyDescent="0.2">
      <c r="A95" s="1" t="str">
        <f>MSRP_spreadsheet!A95</f>
        <v>Cooling System</v>
      </c>
      <c r="B95" s="1">
        <f>MSRP_spreadsheet!C95</f>
        <v>0</v>
      </c>
      <c r="C95" s="1">
        <f>MSRP_spreadsheet!D95</f>
        <v>0</v>
      </c>
      <c r="D95" s="1">
        <f>MSRP_spreadsheet!E95</f>
        <v>0</v>
      </c>
      <c r="E95" s="1">
        <f>MSRP_spreadsheet!F95</f>
        <v>0</v>
      </c>
      <c r="F95" s="1">
        <f>MSRP_spreadsheet!G95</f>
        <v>0</v>
      </c>
    </row>
    <row r="96" spans="1:6" x14ac:dyDescent="0.2">
      <c r="A96" s="1" t="str">
        <f>MSRP_spreadsheet!A96</f>
        <v>radiator</v>
      </c>
      <c r="B96" s="1">
        <f>MSRP_spreadsheet!C96</f>
        <v>0</v>
      </c>
      <c r="C96" s="1">
        <f>MSRP_spreadsheet!D96</f>
        <v>0</v>
      </c>
      <c r="D96" s="1">
        <f>MSRP_spreadsheet!E96</f>
        <v>0</v>
      </c>
      <c r="E96" s="1">
        <f>MSRP_spreadsheet!F96</f>
        <v>0</v>
      </c>
      <c r="F96" s="1">
        <f>MSRP_spreadsheet!G96</f>
        <v>0</v>
      </c>
    </row>
    <row r="97" spans="1:6" x14ac:dyDescent="0.2">
      <c r="A97" s="1" t="str">
        <f>MSRP_spreadsheet!A97</f>
        <v>coolant pump</v>
      </c>
      <c r="B97" s="1">
        <f>MSRP_spreadsheet!C97</f>
        <v>0</v>
      </c>
      <c r="C97" s="1">
        <f>MSRP_spreadsheet!D97</f>
        <v>0</v>
      </c>
      <c r="D97" s="1">
        <f>MSRP_spreadsheet!E97</f>
        <v>0</v>
      </c>
      <c r="E97" s="1">
        <f>MSRP_spreadsheet!F97</f>
        <v>0</v>
      </c>
      <c r="F97" s="1">
        <f>MSRP_spreadsheet!G97</f>
        <v>0</v>
      </c>
    </row>
    <row r="98" spans="1:6" x14ac:dyDescent="0.2">
      <c r="A98" s="1" t="str">
        <f>MSRP_spreadsheet!A98</f>
        <v>fan</v>
      </c>
      <c r="B98" s="1">
        <f>MSRP_spreadsheet!C98</f>
        <v>0</v>
      </c>
      <c r="C98" s="1">
        <f>MSRP_spreadsheet!D98</f>
        <v>0</v>
      </c>
      <c r="D98" s="1">
        <f>MSRP_spreadsheet!E98</f>
        <v>0</v>
      </c>
      <c r="E98" s="1">
        <f>MSRP_spreadsheet!F98</f>
        <v>0</v>
      </c>
      <c r="F98" s="1">
        <f>MSRP_spreadsheet!G98</f>
        <v>0</v>
      </c>
    </row>
    <row r="99" spans="1:6" x14ac:dyDescent="0.2">
      <c r="A99" s="1" t="str">
        <f>MSRP_spreadsheet!A99</f>
        <v>heat exchanger</v>
      </c>
      <c r="B99" s="1">
        <f>MSRP_spreadsheet!C99</f>
        <v>0</v>
      </c>
      <c r="C99" s="1">
        <f>MSRP_spreadsheet!D99</f>
        <v>0</v>
      </c>
      <c r="D99" s="1">
        <f>MSRP_spreadsheet!E99</f>
        <v>0</v>
      </c>
      <c r="E99" s="1">
        <f>MSRP_spreadsheet!F99</f>
        <v>0</v>
      </c>
      <c r="F99" s="1">
        <f>MSRP_spreadsheet!G99</f>
        <v>0</v>
      </c>
    </row>
    <row r="100" spans="1:6" x14ac:dyDescent="0.2">
      <c r="A100" s="1" t="str">
        <f>MSRP_spreadsheet!A100</f>
        <v>thermostat</v>
      </c>
      <c r="B100" s="1">
        <f>MSRP_spreadsheet!C100</f>
        <v>0</v>
      </c>
      <c r="C100" s="1">
        <f>MSRP_spreadsheet!D100</f>
        <v>0</v>
      </c>
      <c r="D100" s="1">
        <f>MSRP_spreadsheet!E100</f>
        <v>0</v>
      </c>
      <c r="E100" s="1">
        <f>MSRP_spreadsheet!F100</f>
        <v>0</v>
      </c>
      <c r="F100" s="1">
        <f>MSRP_spreadsheet!G100</f>
        <v>0</v>
      </c>
    </row>
    <row r="101" spans="1:6" x14ac:dyDescent="0.2">
      <c r="A101" s="1" t="str">
        <f>MSRP_spreadsheet!A101</f>
        <v>fabrication</v>
      </c>
      <c r="B101" s="1">
        <f>MSRP_spreadsheet!C101</f>
        <v>0</v>
      </c>
      <c r="C101" s="1">
        <f>MSRP_spreadsheet!D101</f>
        <v>0</v>
      </c>
      <c r="D101" s="1">
        <f>MSRP_spreadsheet!E101</f>
        <v>0</v>
      </c>
      <c r="E101" s="1">
        <f>MSRP_spreadsheet!F101</f>
        <v>0</v>
      </c>
      <c r="F101" s="1">
        <f>MSRP_spreadsheet!G101</f>
        <v>0</v>
      </c>
    </row>
    <row r="102" spans="1:6" x14ac:dyDescent="0.2">
      <c r="A102" s="1" t="str">
        <f>MSRP_spreadsheet!A102</f>
        <v>other</v>
      </c>
      <c r="B102" s="1">
        <f>MSRP_spreadsheet!C102</f>
        <v>0</v>
      </c>
      <c r="C102" s="1">
        <f>MSRP_spreadsheet!D102</f>
        <v>0</v>
      </c>
      <c r="D102" s="1">
        <f>MSRP_spreadsheet!E102</f>
        <v>0</v>
      </c>
      <c r="E102" s="1">
        <f>MSRP_spreadsheet!F102</f>
        <v>0</v>
      </c>
      <c r="F102" s="1">
        <f>MSRP_spreadsheet!G102</f>
        <v>0</v>
      </c>
    </row>
    <row r="103" spans="1:6" x14ac:dyDescent="0.2">
      <c r="A103" s="1">
        <f>MSRP_spreadsheet!A103</f>
        <v>0</v>
      </c>
      <c r="B103" s="1">
        <f>MSRP_spreadsheet!C103</f>
        <v>0</v>
      </c>
      <c r="C103" s="1">
        <f>MSRP_spreadsheet!D103</f>
        <v>0</v>
      </c>
      <c r="D103" s="1">
        <f>MSRP_spreadsheet!E103</f>
        <v>0</v>
      </c>
      <c r="E103" s="1">
        <f>MSRP_spreadsheet!F103</f>
        <v>0</v>
      </c>
      <c r="F103" s="1">
        <f>MSRP_spreadsheet!G103</f>
        <v>0</v>
      </c>
    </row>
    <row r="104" spans="1:6" x14ac:dyDescent="0.2">
      <c r="A104" s="1" t="str">
        <f>MSRP_spreadsheet!A104</f>
        <v>Noise/Vibration/Harshness</v>
      </c>
      <c r="B104" s="1">
        <f>MSRP_spreadsheet!C104</f>
        <v>0</v>
      </c>
      <c r="C104" s="1">
        <f>MSRP_spreadsheet!D104</f>
        <v>0</v>
      </c>
      <c r="D104" s="1">
        <f>MSRP_spreadsheet!E104</f>
        <v>0</v>
      </c>
      <c r="E104" s="1">
        <f>MSRP_spreadsheet!F104</f>
        <v>0</v>
      </c>
      <c r="F104" s="1">
        <f>MSRP_spreadsheet!G104</f>
        <v>0</v>
      </c>
    </row>
    <row r="105" spans="1:6" x14ac:dyDescent="0.2">
      <c r="A105" s="1" t="str">
        <f>MSRP_spreadsheet!A105</f>
        <v>skirting</v>
      </c>
      <c r="B105" s="1">
        <f>MSRP_spreadsheet!C105</f>
        <v>0</v>
      </c>
      <c r="C105" s="1">
        <f>MSRP_spreadsheet!D105</f>
        <v>0</v>
      </c>
      <c r="D105" s="1">
        <f>MSRP_spreadsheet!E105</f>
        <v>0</v>
      </c>
      <c r="E105" s="1">
        <f>MSRP_spreadsheet!F105</f>
        <v>0</v>
      </c>
      <c r="F105" s="1">
        <f>MSRP_spreadsheet!G105</f>
        <v>0</v>
      </c>
    </row>
    <row r="106" spans="1:6" x14ac:dyDescent="0.2">
      <c r="A106" s="1" t="str">
        <f>MSRP_spreadsheet!A106</f>
        <v>hood lining</v>
      </c>
      <c r="B106" s="1">
        <f>MSRP_spreadsheet!C106</f>
        <v>0</v>
      </c>
      <c r="C106" s="1">
        <f>MSRP_spreadsheet!D106</f>
        <v>0</v>
      </c>
      <c r="D106" s="1">
        <f>MSRP_spreadsheet!E106</f>
        <v>0</v>
      </c>
      <c r="E106" s="1">
        <f>MSRP_spreadsheet!F106</f>
        <v>0</v>
      </c>
      <c r="F106" s="1">
        <f>MSRP_spreadsheet!G106</f>
        <v>0</v>
      </c>
    </row>
    <row r="107" spans="1:6" x14ac:dyDescent="0.2">
      <c r="A107" s="1" t="str">
        <f>MSRP_spreadsheet!A107</f>
        <v>tunnel lining</v>
      </c>
      <c r="B107" s="1">
        <f>MSRP_spreadsheet!C107</f>
        <v>0</v>
      </c>
      <c r="C107" s="1">
        <f>MSRP_spreadsheet!D107</f>
        <v>0</v>
      </c>
      <c r="D107" s="1">
        <f>MSRP_spreadsheet!E107</f>
        <v>0</v>
      </c>
      <c r="E107" s="1">
        <f>MSRP_spreadsheet!F107</f>
        <v>0</v>
      </c>
      <c r="F107" s="1">
        <f>MSRP_spreadsheet!G107</f>
        <v>0</v>
      </c>
    </row>
    <row r="108" spans="1:6" x14ac:dyDescent="0.2">
      <c r="A108" s="1" t="str">
        <f>MSRP_spreadsheet!A108</f>
        <v>fiberglass packing</v>
      </c>
      <c r="B108" s="1">
        <f>MSRP_spreadsheet!C108</f>
        <v>0</v>
      </c>
      <c r="C108" s="1">
        <f>MSRP_spreadsheet!D108</f>
        <v>0</v>
      </c>
      <c r="D108" s="1">
        <f>MSRP_spreadsheet!E108</f>
        <v>0</v>
      </c>
      <c r="E108" s="1">
        <f>MSRP_spreadsheet!F108</f>
        <v>0</v>
      </c>
      <c r="F108" s="1">
        <f>MSRP_spreadsheet!G108</f>
        <v>0</v>
      </c>
    </row>
    <row r="109" spans="1:6" x14ac:dyDescent="0.2">
      <c r="A109" s="1" t="str">
        <f>MSRP_spreadsheet!A109</f>
        <v>other</v>
      </c>
      <c r="B109" s="1">
        <f>MSRP_spreadsheet!C109</f>
        <v>0</v>
      </c>
      <c r="C109" s="1">
        <f>MSRP_spreadsheet!D109</f>
        <v>0</v>
      </c>
      <c r="D109" s="1">
        <f>MSRP_spreadsheet!E109</f>
        <v>0</v>
      </c>
      <c r="E109" s="1">
        <f>MSRP_spreadsheet!F109</f>
        <v>0</v>
      </c>
      <c r="F109" s="1">
        <f>MSRP_spreadsheet!G109</f>
        <v>0</v>
      </c>
    </row>
    <row r="110" spans="1:6" x14ac:dyDescent="0.2">
      <c r="A110" s="1">
        <f>MSRP_spreadsheet!A110</f>
        <v>0</v>
      </c>
      <c r="B110" s="1">
        <f>MSRP_spreadsheet!C110</f>
        <v>0</v>
      </c>
      <c r="C110" s="1">
        <f>MSRP_spreadsheet!D110</f>
        <v>0</v>
      </c>
      <c r="D110" s="1">
        <f>MSRP_spreadsheet!E110</f>
        <v>0</v>
      </c>
      <c r="E110" s="1">
        <f>MSRP_spreadsheet!F110</f>
        <v>0</v>
      </c>
      <c r="F110" s="1">
        <f>MSRP_spreadsheet!G110</f>
        <v>0</v>
      </c>
    </row>
    <row r="111" spans="1:6" x14ac:dyDescent="0.2">
      <c r="A111" s="1" t="str">
        <f>MSRP_spreadsheet!A111</f>
        <v>Chassis</v>
      </c>
      <c r="B111" s="1">
        <f>MSRP_spreadsheet!C111</f>
        <v>0</v>
      </c>
      <c r="C111" s="1">
        <f>MSRP_spreadsheet!D111</f>
        <v>0</v>
      </c>
      <c r="D111" s="1">
        <f>MSRP_spreadsheet!E111</f>
        <v>0</v>
      </c>
      <c r="E111" s="1">
        <f>MSRP_spreadsheet!F111</f>
        <v>0</v>
      </c>
      <c r="F111" s="1">
        <f>MSRP_spreadsheet!G111</f>
        <v>0</v>
      </c>
    </row>
    <row r="112" spans="1:6" x14ac:dyDescent="0.2">
      <c r="A112" s="1" t="str">
        <f>MSRP_spreadsheet!A112</f>
        <v>bulkhead modification</v>
      </c>
      <c r="B112" s="1">
        <f>MSRP_spreadsheet!C112</f>
        <v>0</v>
      </c>
      <c r="C112" s="1">
        <f>MSRP_spreadsheet!D112</f>
        <v>0</v>
      </c>
      <c r="D112" s="1">
        <f>MSRP_spreadsheet!E112</f>
        <v>0</v>
      </c>
      <c r="E112" s="1">
        <f>MSRP_spreadsheet!F112</f>
        <v>0</v>
      </c>
      <c r="F112" s="1">
        <f>MSRP_spreadsheet!G112</f>
        <v>0</v>
      </c>
    </row>
    <row r="113" spans="1:6" x14ac:dyDescent="0.2">
      <c r="A113" s="1" t="str">
        <f>MSRP_spreadsheet!A113</f>
        <v>tunnel modification</v>
      </c>
      <c r="B113" s="1">
        <f>MSRP_spreadsheet!C113</f>
        <v>0</v>
      </c>
      <c r="C113" s="1">
        <f>MSRP_spreadsheet!D113</f>
        <v>0</v>
      </c>
      <c r="D113" s="1">
        <f>MSRP_spreadsheet!E113</f>
        <v>0</v>
      </c>
      <c r="E113" s="1">
        <f>MSRP_spreadsheet!F113</f>
        <v>0</v>
      </c>
      <c r="F113" s="1">
        <f>MSRP_spreadsheet!G113</f>
        <v>0</v>
      </c>
    </row>
    <row r="114" spans="1:6" x14ac:dyDescent="0.2">
      <c r="A114" s="1" t="str">
        <f>MSRP_spreadsheet!A114</f>
        <v>seat</v>
      </c>
      <c r="B114" s="1">
        <f>MSRP_spreadsheet!C114</f>
        <v>20.625</v>
      </c>
      <c r="C114" s="1">
        <f>MSRP_spreadsheet!D114</f>
        <v>0</v>
      </c>
      <c r="D114" s="1">
        <f>MSRP_spreadsheet!E114</f>
        <v>0</v>
      </c>
      <c r="E114" s="1">
        <f>MSRP_spreadsheet!F114</f>
        <v>0</v>
      </c>
      <c r="F114" s="1">
        <f>MSRP_spreadsheet!G114</f>
        <v>20.625</v>
      </c>
    </row>
    <row r="115" spans="1:6" x14ac:dyDescent="0.2">
      <c r="A115" s="1" t="str">
        <f>MSRP_spreadsheet!A115</f>
        <v>hood</v>
      </c>
      <c r="B115" s="1">
        <f>MSRP_spreadsheet!C115</f>
        <v>0</v>
      </c>
      <c r="C115" s="1">
        <f>MSRP_spreadsheet!D115</f>
        <v>0</v>
      </c>
      <c r="D115" s="1">
        <f>MSRP_spreadsheet!E115</f>
        <v>0</v>
      </c>
      <c r="E115" s="1">
        <f>MSRP_spreadsheet!F115</f>
        <v>0</v>
      </c>
      <c r="F115" s="1">
        <f>MSRP_spreadsheet!G115</f>
        <v>0</v>
      </c>
    </row>
    <row r="116" spans="1:6" x14ac:dyDescent="0.2">
      <c r="A116" s="1" t="str">
        <f>MSRP_spreadsheet!A116</f>
        <v>windshield</v>
      </c>
      <c r="B116" s="1">
        <f>MSRP_spreadsheet!C116</f>
        <v>0</v>
      </c>
      <c r="C116" s="1">
        <f>MSRP_spreadsheet!D116</f>
        <v>0</v>
      </c>
      <c r="D116" s="1">
        <f>MSRP_spreadsheet!E116</f>
        <v>0</v>
      </c>
      <c r="E116" s="1">
        <f>MSRP_spreadsheet!F116</f>
        <v>0</v>
      </c>
      <c r="F116" s="1">
        <f>MSRP_spreadsheet!G116</f>
        <v>0</v>
      </c>
    </row>
    <row r="117" spans="1:6" x14ac:dyDescent="0.2">
      <c r="A117" s="1" t="str">
        <f>MSRP_spreadsheet!A117</f>
        <v>motor mount</v>
      </c>
      <c r="B117" s="1">
        <f>MSRP_spreadsheet!C117</f>
        <v>150</v>
      </c>
      <c r="C117" s="1">
        <f>MSRP_spreadsheet!D117</f>
        <v>0</v>
      </c>
      <c r="D117" s="1">
        <f>MSRP_spreadsheet!E117</f>
        <v>0</v>
      </c>
      <c r="E117" s="1">
        <f>MSRP_spreadsheet!F117</f>
        <v>0</v>
      </c>
      <c r="F117" s="1">
        <f>MSRP_spreadsheet!G117</f>
        <v>150</v>
      </c>
    </row>
    <row r="118" spans="1:6" x14ac:dyDescent="0.2">
      <c r="A118" s="1" t="str">
        <f>MSRP_spreadsheet!A118</f>
        <v>fuel tank</v>
      </c>
      <c r="B118" s="1">
        <f>MSRP_spreadsheet!C118</f>
        <v>30</v>
      </c>
      <c r="C118" s="1">
        <f>MSRP_spreadsheet!D118</f>
        <v>0</v>
      </c>
      <c r="D118" s="1">
        <f>MSRP_spreadsheet!E118</f>
        <v>0</v>
      </c>
      <c r="E118" s="1">
        <f>MSRP_spreadsheet!F118</f>
        <v>0</v>
      </c>
      <c r="F118" s="1">
        <f>MSRP_spreadsheet!G118</f>
        <v>30</v>
      </c>
    </row>
    <row r="119" spans="1:6" x14ac:dyDescent="0.2">
      <c r="A119" s="1" t="str">
        <f>MSRP_spreadsheet!A119</f>
        <v>battery box</v>
      </c>
      <c r="B119" s="1">
        <f>MSRP_spreadsheet!C119</f>
        <v>0</v>
      </c>
      <c r="C119" s="1">
        <f>MSRP_spreadsheet!D119</f>
        <v>0</v>
      </c>
      <c r="D119" s="1">
        <f>MSRP_spreadsheet!E119</f>
        <v>0</v>
      </c>
      <c r="E119" s="1">
        <f>MSRP_spreadsheet!F119</f>
        <v>0</v>
      </c>
      <c r="F119" s="1">
        <f>MSRP_spreadsheet!G119</f>
        <v>0</v>
      </c>
    </row>
    <row r="120" spans="1:6" x14ac:dyDescent="0.2">
      <c r="A120" s="1" t="str">
        <f>MSRP_spreadsheet!A120</f>
        <v>handlebars/hooks/risers</v>
      </c>
      <c r="B120" s="1">
        <f>MSRP_spreadsheet!C120</f>
        <v>0</v>
      </c>
      <c r="C120" s="1">
        <f>MSRP_spreadsheet!D120</f>
        <v>0</v>
      </c>
      <c r="D120" s="1">
        <f>MSRP_spreadsheet!E120</f>
        <v>0</v>
      </c>
      <c r="E120" s="1">
        <f>MSRP_spreadsheet!F120</f>
        <v>0</v>
      </c>
      <c r="F120" s="1">
        <f>MSRP_spreadsheet!G120</f>
        <v>0</v>
      </c>
    </row>
    <row r="121" spans="1:6" x14ac:dyDescent="0.2">
      <c r="A121" s="1" t="str">
        <f>MSRP_spreadsheet!A121</f>
        <v>hand guards</v>
      </c>
      <c r="B121" s="1">
        <f>MSRP_spreadsheet!C121</f>
        <v>0</v>
      </c>
      <c r="C121" s="1">
        <f>MSRP_spreadsheet!D121</f>
        <v>0</v>
      </c>
      <c r="D121" s="1">
        <f>MSRP_spreadsheet!E121</f>
        <v>0</v>
      </c>
      <c r="E121" s="1">
        <f>MSRP_spreadsheet!F121</f>
        <v>0</v>
      </c>
      <c r="F121" s="1">
        <f>MSRP_spreadsheet!G121</f>
        <v>0</v>
      </c>
    </row>
    <row r="122" spans="1:6" x14ac:dyDescent="0.2">
      <c r="A122" s="1" t="str">
        <f>MSRP_spreadsheet!A122</f>
        <v>throttle</v>
      </c>
      <c r="B122" s="1">
        <f>MSRP_spreadsheet!C122</f>
        <v>0</v>
      </c>
      <c r="C122" s="1">
        <f>MSRP_spreadsheet!D122</f>
        <v>0</v>
      </c>
      <c r="D122" s="1">
        <f>MSRP_spreadsheet!E122</f>
        <v>0</v>
      </c>
      <c r="E122" s="1">
        <f>MSRP_spreadsheet!F122</f>
        <v>0</v>
      </c>
      <c r="F122" s="1">
        <f>MSRP_spreadsheet!G122</f>
        <v>0</v>
      </c>
    </row>
    <row r="123" spans="1:6" x14ac:dyDescent="0.2">
      <c r="A123" s="1" t="str">
        <f>MSRP_spreadsheet!A123</f>
        <v>brake system</v>
      </c>
      <c r="B123" s="1">
        <f>MSRP_spreadsheet!C123</f>
        <v>0</v>
      </c>
      <c r="C123" s="1">
        <f>MSRP_spreadsheet!D123</f>
        <v>0</v>
      </c>
      <c r="D123" s="1">
        <f>MSRP_spreadsheet!E123</f>
        <v>0</v>
      </c>
      <c r="E123" s="1">
        <f>MSRP_spreadsheet!F123</f>
        <v>0</v>
      </c>
      <c r="F123" s="1">
        <f>MSRP_spreadsheet!G123</f>
        <v>0</v>
      </c>
    </row>
    <row r="124" spans="1:6" x14ac:dyDescent="0.2">
      <c r="A124" s="1" t="str">
        <f>MSRP_spreadsheet!A124</f>
        <v>heated grips</v>
      </c>
      <c r="B124" s="1">
        <f>MSRP_spreadsheet!C124</f>
        <v>0</v>
      </c>
      <c r="C124" s="1">
        <f>MSRP_spreadsheet!D124</f>
        <v>0</v>
      </c>
      <c r="D124" s="1">
        <f>MSRP_spreadsheet!E124</f>
        <v>0</v>
      </c>
      <c r="E124" s="1">
        <f>MSRP_spreadsheet!F124</f>
        <v>0</v>
      </c>
      <c r="F124" s="1">
        <f>MSRP_spreadsheet!G124</f>
        <v>0</v>
      </c>
    </row>
    <row r="125" spans="1:6" x14ac:dyDescent="0.2">
      <c r="A125" s="1" t="str">
        <f>MSRP_spreadsheet!A125</f>
        <v>fabrication</v>
      </c>
      <c r="B125" s="1">
        <f>MSRP_spreadsheet!C125</f>
        <v>0</v>
      </c>
      <c r="C125" s="1">
        <f>MSRP_spreadsheet!D125</f>
        <v>0</v>
      </c>
      <c r="D125" s="1">
        <f>MSRP_spreadsheet!E125</f>
        <v>0</v>
      </c>
      <c r="E125" s="1">
        <f>MSRP_spreadsheet!F125</f>
        <v>0</v>
      </c>
      <c r="F125" s="1">
        <f>MSRP_spreadsheet!G125</f>
        <v>0</v>
      </c>
    </row>
    <row r="126" spans="1:6" x14ac:dyDescent="0.2">
      <c r="A126" s="1" t="str">
        <f>MSRP_spreadsheet!A126</f>
        <v>other</v>
      </c>
      <c r="B126" s="1">
        <f>MSRP_spreadsheet!C126</f>
        <v>0</v>
      </c>
      <c r="C126" s="1">
        <f>MSRP_spreadsheet!D126</f>
        <v>0</v>
      </c>
      <c r="D126" s="1">
        <f>MSRP_spreadsheet!E126</f>
        <v>0</v>
      </c>
      <c r="E126" s="1">
        <f>MSRP_spreadsheet!F126</f>
        <v>0</v>
      </c>
      <c r="F126" s="1">
        <f>MSRP_spreadsheet!G126</f>
        <v>0</v>
      </c>
    </row>
    <row r="127" spans="1:6" x14ac:dyDescent="0.2">
      <c r="A127" s="1">
        <f>MSRP_spreadsheet!A127</f>
        <v>0</v>
      </c>
      <c r="B127" s="1">
        <f>MSRP_spreadsheet!C127</f>
        <v>0</v>
      </c>
      <c r="C127" s="1">
        <f>MSRP_spreadsheet!D127</f>
        <v>0</v>
      </c>
      <c r="D127" s="1">
        <f>MSRP_spreadsheet!E127</f>
        <v>0</v>
      </c>
      <c r="E127" s="1">
        <f>MSRP_spreadsheet!F127</f>
        <v>0</v>
      </c>
      <c r="F127" s="1">
        <f>MSRP_spreadsheet!G127</f>
        <v>0</v>
      </c>
    </row>
    <row r="128" spans="1:6" x14ac:dyDescent="0.2">
      <c r="A128" s="1" t="str">
        <f>MSRP_spreadsheet!A128</f>
        <v>Electrical</v>
      </c>
      <c r="B128" s="1">
        <f>MSRP_spreadsheet!C128</f>
        <v>0</v>
      </c>
      <c r="C128" s="1">
        <f>MSRP_spreadsheet!D128</f>
        <v>0</v>
      </c>
      <c r="D128" s="1">
        <f>MSRP_spreadsheet!E128</f>
        <v>0</v>
      </c>
      <c r="E128" s="1">
        <f>MSRP_spreadsheet!F128</f>
        <v>0</v>
      </c>
      <c r="F128" s="1">
        <f>MSRP_spreadsheet!G128</f>
        <v>0</v>
      </c>
    </row>
    <row r="129" spans="1:8" x14ac:dyDescent="0.2">
      <c r="A129" s="1" t="str">
        <f>MSRP_spreadsheet!A129</f>
        <v>battery(s) + BMS</v>
      </c>
      <c r="B129" s="1">
        <f>MSRP_spreadsheet!C129</f>
        <v>0</v>
      </c>
      <c r="C129" s="1">
        <f>MSRP_spreadsheet!D129</f>
        <v>0</v>
      </c>
      <c r="D129" s="1">
        <v>5664.93</v>
      </c>
      <c r="E129" s="1">
        <f>MSRP_spreadsheet!F129</f>
        <v>0</v>
      </c>
      <c r="F129" s="1">
        <f>MSRP_spreadsheet!G129</f>
        <v>5664.93</v>
      </c>
      <c r="H129">
        <f>9441.551869*0.6</f>
        <v>5664.9311213999999</v>
      </c>
    </row>
    <row r="130" spans="1:8" x14ac:dyDescent="0.2">
      <c r="A130" s="1" t="str">
        <f>MSRP_spreadsheet!A130</f>
        <v>HV battery charger</v>
      </c>
      <c r="B130" s="1">
        <f>MSRP_spreadsheet!C130</f>
        <v>0</v>
      </c>
      <c r="C130" s="1">
        <f>MSRP_spreadsheet!D130</f>
        <v>0</v>
      </c>
      <c r="D130" s="1">
        <f>MSRP_spreadsheet!E130</f>
        <v>487.2</v>
      </c>
      <c r="E130" s="1">
        <f>MSRP_spreadsheet!F130</f>
        <v>0</v>
      </c>
      <c r="F130" s="1">
        <f>MSRP_spreadsheet!G130</f>
        <v>487.2</v>
      </c>
    </row>
    <row r="131" spans="1:8" x14ac:dyDescent="0.2">
      <c r="A131" s="1" t="str">
        <f>MSRP_spreadsheet!A131</f>
        <v>AC inlet</v>
      </c>
      <c r="B131" s="1">
        <f>MSRP_spreadsheet!C131</f>
        <v>0</v>
      </c>
      <c r="C131" s="1">
        <f>MSRP_spreadsheet!D131</f>
        <v>0</v>
      </c>
      <c r="D131" s="1">
        <f>MSRP_spreadsheet!E131</f>
        <v>65.45</v>
      </c>
      <c r="E131" s="1">
        <f>MSRP_spreadsheet!F131</f>
        <v>0</v>
      </c>
      <c r="F131" s="1">
        <f>MSRP_spreadsheet!G131</f>
        <v>65.45</v>
      </c>
    </row>
    <row r="132" spans="1:8" x14ac:dyDescent="0.2">
      <c r="A132" s="1" t="str">
        <f>MSRP_spreadsheet!A132</f>
        <v>AC charging pistol+cable</v>
      </c>
      <c r="B132" s="1">
        <f>MSRP_spreadsheet!C132</f>
        <v>0</v>
      </c>
      <c r="C132" s="1">
        <f>MSRP_spreadsheet!D132</f>
        <v>0</v>
      </c>
      <c r="D132" s="1">
        <f>MSRP_spreadsheet!E132</f>
        <v>97.922999999999988</v>
      </c>
      <c r="E132" s="1">
        <f>MSRP_spreadsheet!F132</f>
        <v>0</v>
      </c>
      <c r="F132" s="1">
        <f>MSRP_spreadsheet!G132</f>
        <v>97.922999999999988</v>
      </c>
    </row>
    <row r="133" spans="1:8" x14ac:dyDescent="0.2">
      <c r="A133" s="1" t="str">
        <f>MSRP_spreadsheet!A133</f>
        <v>IMD</v>
      </c>
      <c r="B133" s="1">
        <f>MSRP_spreadsheet!C133</f>
        <v>0</v>
      </c>
      <c r="C133" s="1">
        <f>MSRP_spreadsheet!D133</f>
        <v>0</v>
      </c>
      <c r="D133" s="1">
        <f>MSRP_spreadsheet!E133</f>
        <v>508</v>
      </c>
      <c r="E133" s="1">
        <f>MSRP_spreadsheet!F133</f>
        <v>0</v>
      </c>
      <c r="F133" s="1">
        <f>MSRP_spreadsheet!G133</f>
        <v>508</v>
      </c>
    </row>
    <row r="134" spans="1:8" x14ac:dyDescent="0.2">
      <c r="A134" s="1" t="str">
        <f>MSRP_spreadsheet!A134</f>
        <v>Analog to CAN converter</v>
      </c>
      <c r="B134" s="1">
        <f>MSRP_spreadsheet!C134</f>
        <v>0</v>
      </c>
      <c r="C134" s="1">
        <f>MSRP_spreadsheet!D134</f>
        <v>0</v>
      </c>
      <c r="D134" s="1">
        <f>MSRP_spreadsheet!E134</f>
        <v>486.49999999999994</v>
      </c>
      <c r="E134" s="1">
        <f>MSRP_spreadsheet!F134</f>
        <v>0</v>
      </c>
      <c r="F134" s="1">
        <f>MSRP_spreadsheet!G134</f>
        <v>486.49999999999994</v>
      </c>
    </row>
    <row r="135" spans="1:8" x14ac:dyDescent="0.2">
      <c r="A135" s="1" t="str">
        <f>MSRP_spreadsheet!A135</f>
        <v>Remote telemetry system</v>
      </c>
      <c r="B135" s="1">
        <f>MSRP_spreadsheet!C135</f>
        <v>0</v>
      </c>
      <c r="C135" s="1">
        <f>MSRP_spreadsheet!D135</f>
        <v>0</v>
      </c>
      <c r="D135" s="1">
        <f>MSRP_spreadsheet!E135</f>
        <v>542.5</v>
      </c>
      <c r="E135" s="1">
        <f>MSRP_spreadsheet!F135</f>
        <v>0</v>
      </c>
      <c r="F135" s="1">
        <f>MSRP_spreadsheet!G135</f>
        <v>542.5</v>
      </c>
    </row>
    <row r="136" spans="1:8" x14ac:dyDescent="0.2">
      <c r="A136" s="1" t="str">
        <f>MSRP_spreadsheet!A136</f>
        <v>Dash</v>
      </c>
      <c r="B136" s="1">
        <f>MSRP_spreadsheet!C136</f>
        <v>0</v>
      </c>
      <c r="C136" s="1">
        <f>MSRP_spreadsheet!D136</f>
        <v>0</v>
      </c>
      <c r="D136" s="1">
        <f>MSRP_spreadsheet!E136</f>
        <v>1796.8999999999999</v>
      </c>
      <c r="E136" s="1">
        <f>MSRP_spreadsheet!F136</f>
        <v>0</v>
      </c>
      <c r="F136" s="1">
        <f>MSRP_spreadsheet!G136</f>
        <v>1796.8999999999999</v>
      </c>
    </row>
    <row r="137" spans="1:8" x14ac:dyDescent="0.2">
      <c r="A137" s="1" t="str">
        <f>MSRP_spreadsheet!A137</f>
        <v>Temperature sensor</v>
      </c>
      <c r="B137" s="1">
        <f>MSRP_spreadsheet!C137</f>
        <v>0</v>
      </c>
      <c r="C137" s="1">
        <f>MSRP_spreadsheet!D137</f>
        <v>0</v>
      </c>
      <c r="D137" s="1">
        <f>MSRP_spreadsheet!E137</f>
        <v>110.4</v>
      </c>
      <c r="E137" s="1">
        <f>MSRP_spreadsheet!F137</f>
        <v>0</v>
      </c>
      <c r="F137" s="1">
        <f>MSRP_spreadsheet!G137</f>
        <v>110.4</v>
      </c>
    </row>
    <row r="138" spans="1:8" x14ac:dyDescent="0.2">
      <c r="A138" s="1" t="e">
        <f>MSRP_spreadsheet!#REF!</f>
        <v>#REF!</v>
      </c>
      <c r="B138" s="1" t="e">
        <f>MSRP_spreadsheet!#REF!</f>
        <v>#REF!</v>
      </c>
      <c r="C138" s="1" t="e">
        <f>MSRP_spreadsheet!#REF!</f>
        <v>#REF!</v>
      </c>
      <c r="D138" s="1" t="e">
        <f>MSRP_spreadsheet!#REF!</f>
        <v>#REF!</v>
      </c>
      <c r="E138" s="1" t="e">
        <f>MSRP_spreadsheet!#REF!</f>
        <v>#REF!</v>
      </c>
      <c r="F138" s="1" t="e">
        <f>MSRP_spreadsheet!#REF!</f>
        <v>#REF!</v>
      </c>
    </row>
    <row r="139" spans="1:8" x14ac:dyDescent="0.2">
      <c r="A139" s="1" t="str">
        <f>MSRP_spreadsheet!A138</f>
        <v>GLV connectors incl. accessories</v>
      </c>
      <c r="B139" s="1">
        <f>MSRP_spreadsheet!C138</f>
        <v>0</v>
      </c>
      <c r="C139" s="1">
        <f>MSRP_spreadsheet!D138</f>
        <v>0</v>
      </c>
      <c r="D139" s="1">
        <f>MSRP_spreadsheet!E138</f>
        <v>147.69999999999999</v>
      </c>
      <c r="E139" s="1">
        <f>MSRP_spreadsheet!F138</f>
        <v>0</v>
      </c>
      <c r="F139" s="1">
        <f>MSRP_spreadsheet!G138</f>
        <v>147.69999999999999</v>
      </c>
    </row>
    <row r="140" spans="1:8" x14ac:dyDescent="0.2">
      <c r="A140" s="1" t="e">
        <f>MSRP_spreadsheet!#REF!</f>
        <v>#REF!</v>
      </c>
      <c r="B140" s="1" t="e">
        <f>MSRP_spreadsheet!#REF!</f>
        <v>#REF!</v>
      </c>
      <c r="C140" s="1" t="e">
        <f>MSRP_spreadsheet!#REF!</f>
        <v>#REF!</v>
      </c>
      <c r="D140" s="1" t="e">
        <f>MSRP_spreadsheet!#REF!</f>
        <v>#REF!</v>
      </c>
      <c r="E140" s="1" t="e">
        <f>MSRP_spreadsheet!#REF!</f>
        <v>#REF!</v>
      </c>
      <c r="F140" s="1" t="e">
        <f>MSRP_spreadsheet!#REF!</f>
        <v>#REF!</v>
      </c>
    </row>
    <row r="141" spans="1:8" x14ac:dyDescent="0.2">
      <c r="A141" s="1" t="e">
        <f>MSRP_spreadsheet!#REF!</f>
        <v>#REF!</v>
      </c>
      <c r="B141" s="1" t="e">
        <f>MSRP_spreadsheet!#REF!</f>
        <v>#REF!</v>
      </c>
      <c r="C141" s="1" t="e">
        <f>MSRP_spreadsheet!#REF!</f>
        <v>#REF!</v>
      </c>
      <c r="D141" s="1" t="e">
        <f>MSRP_spreadsheet!#REF!</f>
        <v>#REF!</v>
      </c>
      <c r="E141" s="1" t="e">
        <f>MSRP_spreadsheet!#REF!</f>
        <v>#REF!</v>
      </c>
      <c r="F141" s="1" t="e">
        <f>MSRP_spreadsheet!#REF!</f>
        <v>#REF!</v>
      </c>
    </row>
    <row r="142" spans="1:8" x14ac:dyDescent="0.2">
      <c r="A142" s="1" t="str">
        <f>MSRP_spreadsheet!A139</f>
        <v>lighting</v>
      </c>
      <c r="B142" s="1">
        <f>MSRP_spreadsheet!C139</f>
        <v>0</v>
      </c>
      <c r="C142" s="1">
        <f>MSRP_spreadsheet!D139</f>
        <v>0</v>
      </c>
      <c r="D142" s="1">
        <f>MSRP_spreadsheet!E139</f>
        <v>0</v>
      </c>
      <c r="E142" s="1">
        <f>MSRP_spreadsheet!F139</f>
        <v>0</v>
      </c>
      <c r="F142" s="1">
        <f>MSRP_spreadsheet!G139</f>
        <v>0</v>
      </c>
    </row>
    <row r="143" spans="1:8" x14ac:dyDescent="0.2">
      <c r="A143" s="1" t="str">
        <f>MSRP_spreadsheet!A140</f>
        <v>battery isolation contactor(s)</v>
      </c>
      <c r="B143" s="1">
        <f>MSRP_spreadsheet!C140</f>
        <v>0</v>
      </c>
      <c r="C143" s="1">
        <f>MSRP_spreadsheet!D140</f>
        <v>0</v>
      </c>
      <c r="D143" s="1">
        <f>MSRP_spreadsheet!E140</f>
        <v>202.5</v>
      </c>
      <c r="E143" s="1">
        <f>MSRP_spreadsheet!F140</f>
        <v>0</v>
      </c>
      <c r="F143" s="1">
        <f>MSRP_spreadsheet!G140</f>
        <v>202.5</v>
      </c>
    </row>
    <row r="144" spans="1:8" x14ac:dyDescent="0.2">
      <c r="A144" s="1" t="str">
        <f>MSRP_spreadsheet!A141</f>
        <v>charge contactors</v>
      </c>
      <c r="B144" s="1">
        <f>MSRP_spreadsheet!C141</f>
        <v>0</v>
      </c>
      <c r="C144" s="1">
        <f>MSRP_spreadsheet!D141</f>
        <v>0</v>
      </c>
      <c r="D144" s="1">
        <f>MSRP_spreadsheet!E141</f>
        <v>129.47999999999999</v>
      </c>
      <c r="E144" s="1">
        <f>MSRP_spreadsheet!F141</f>
        <v>0</v>
      </c>
      <c r="F144" s="1">
        <f>MSRP_spreadsheet!G141</f>
        <v>129.47999999999999</v>
      </c>
    </row>
    <row r="145" spans="1:6" x14ac:dyDescent="0.2">
      <c r="A145" s="1" t="str">
        <f>MSRP_spreadsheet!A142</f>
        <v>precharge contactor</v>
      </c>
      <c r="B145" s="1">
        <f>MSRP_spreadsheet!C142</f>
        <v>0</v>
      </c>
      <c r="C145" s="1">
        <f>MSRP_spreadsheet!D142</f>
        <v>0</v>
      </c>
      <c r="D145" s="1">
        <f>MSRP_spreadsheet!E142</f>
        <v>31.330833333333331</v>
      </c>
      <c r="E145" s="1">
        <f>MSRP_spreadsheet!F142</f>
        <v>0</v>
      </c>
      <c r="F145" s="1">
        <f>MSRP_spreadsheet!G142</f>
        <v>31.330833333333331</v>
      </c>
    </row>
    <row r="146" spans="1:6" x14ac:dyDescent="0.2">
      <c r="A146" s="1" t="str">
        <f>MSRP_spreadsheet!A143</f>
        <v>DC/DC converter</v>
      </c>
      <c r="B146" s="1">
        <f>MSRP_spreadsheet!C143</f>
        <v>0</v>
      </c>
      <c r="C146" s="1">
        <f>MSRP_spreadsheet!D143</f>
        <v>0</v>
      </c>
      <c r="D146" s="1">
        <f>MSRP_spreadsheet!E143</f>
        <v>89.739999999999981</v>
      </c>
      <c r="E146" s="1">
        <f>MSRP_spreadsheet!F143</f>
        <v>0</v>
      </c>
      <c r="F146" s="1">
        <f>MSRP_spreadsheet!G143</f>
        <v>89.739999999999981</v>
      </c>
    </row>
    <row r="147" spans="1:6" x14ac:dyDescent="0.2">
      <c r="A147" s="1" t="str">
        <f>MSRP_spreadsheet!A144</f>
        <v>AC/DC converter</v>
      </c>
      <c r="B147" s="1">
        <f>MSRP_spreadsheet!C144</f>
        <v>0</v>
      </c>
      <c r="C147" s="1">
        <f>MSRP_spreadsheet!D144</f>
        <v>0</v>
      </c>
      <c r="D147" s="1">
        <f>MSRP_spreadsheet!E144</f>
        <v>106.01499999999999</v>
      </c>
      <c r="E147" s="1">
        <f>MSRP_spreadsheet!F144</f>
        <v>0</v>
      </c>
      <c r="F147" s="1">
        <f>MSRP_spreadsheet!G144</f>
        <v>106.01499999999999</v>
      </c>
    </row>
    <row r="148" spans="1:6" x14ac:dyDescent="0.2">
      <c r="A148" s="1" t="str">
        <f>MSRP_spreadsheet!A145</f>
        <v>motor controller</v>
      </c>
      <c r="B148" s="1">
        <f>MSRP_spreadsheet!C145</f>
        <v>0</v>
      </c>
      <c r="C148" s="1">
        <f>MSRP_spreadsheet!D145</f>
        <v>0</v>
      </c>
      <c r="D148" s="1">
        <f>MSRP_spreadsheet!E145</f>
        <v>898.61659999999995</v>
      </c>
      <c r="E148" s="1">
        <f>MSRP_spreadsheet!F145</f>
        <v>0</v>
      </c>
      <c r="F148" s="1">
        <f>MSRP_spreadsheet!G145</f>
        <v>898.61659999999995</v>
      </c>
    </row>
    <row r="149" spans="1:6" x14ac:dyDescent="0.2">
      <c r="A149" s="1" t="str">
        <f>MSRP_spreadsheet!A146</f>
        <v>HV connector, 1xHVP280,1xHVP800</v>
      </c>
      <c r="B149" s="1">
        <f>MSRP_spreadsheet!C146</f>
        <v>0</v>
      </c>
      <c r="C149" s="1">
        <f>MSRP_spreadsheet!D146</f>
        <v>0</v>
      </c>
      <c r="D149" s="1">
        <f>MSRP_spreadsheet!E146</f>
        <v>300</v>
      </c>
      <c r="E149" s="1">
        <f>MSRP_spreadsheet!F146</f>
        <v>0</v>
      </c>
      <c r="F149" s="1">
        <f>MSRP_spreadsheet!G146</f>
        <v>300</v>
      </c>
    </row>
    <row r="150" spans="1:6" x14ac:dyDescent="0.2">
      <c r="A150" s="1" t="str">
        <f>MSRP_spreadsheet!A147</f>
        <v>HV fuse, MSD from Tyco</v>
      </c>
      <c r="B150" s="1">
        <f>MSRP_spreadsheet!C147</f>
        <v>0</v>
      </c>
      <c r="C150" s="1">
        <f>MSRP_spreadsheet!D147</f>
        <v>0</v>
      </c>
      <c r="D150" s="1">
        <f>MSRP_spreadsheet!E147</f>
        <v>111</v>
      </c>
      <c r="E150" s="1">
        <f>MSRP_spreadsheet!F147</f>
        <v>0</v>
      </c>
      <c r="F150" s="1">
        <f>MSRP_spreadsheet!G147</f>
        <v>111</v>
      </c>
    </row>
    <row r="151" spans="1:6" x14ac:dyDescent="0.2">
      <c r="A151" s="1" t="str">
        <f>MSRP_spreadsheet!A148</f>
        <v>HV cabling 35mm2</v>
      </c>
      <c r="B151" s="1">
        <f>MSRP_spreadsheet!C148</f>
        <v>0</v>
      </c>
      <c r="C151" s="1">
        <f>MSRP_spreadsheet!D148</f>
        <v>0</v>
      </c>
      <c r="D151" s="1">
        <f>MSRP_spreadsheet!E148</f>
        <v>36.96</v>
      </c>
      <c r="E151" s="1">
        <f>MSRP_spreadsheet!F148</f>
        <v>0</v>
      </c>
      <c r="F151" s="1">
        <f>MSRP_spreadsheet!G148</f>
        <v>36.96</v>
      </c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03"/>
  <sheetViews>
    <sheetView zoomScale="75" workbookViewId="0">
      <selection activeCell="A519" sqref="A519"/>
    </sheetView>
  </sheetViews>
  <sheetFormatPr defaultRowHeight="12.75" x14ac:dyDescent="0.2"/>
  <cols>
    <col min="1" max="1" width="75.85546875" bestFit="1" customWidth="1"/>
  </cols>
  <sheetData>
    <row r="1" spans="1:1" x14ac:dyDescent="0.2">
      <c r="A1" s="38" t="str">
        <f>[1]MSRP_spreadsheet!A1</f>
        <v>Component</v>
      </c>
    </row>
    <row r="2" spans="1:1" x14ac:dyDescent="0.2">
      <c r="A2" s="38"/>
    </row>
    <row r="3" spans="1:1" x14ac:dyDescent="0.2">
      <c r="A3" s="1" t="str">
        <f>[1]MSRP_spreadsheet!A4</f>
        <v>2015 model year base sled (reflects engine choice)</v>
      </c>
    </row>
    <row r="4" spans="1:1" x14ac:dyDescent="0.2">
      <c r="A4" s="1"/>
    </row>
    <row r="5" spans="1:1" x14ac:dyDescent="0.2">
      <c r="A5" s="1"/>
    </row>
    <row r="6" spans="1:1" x14ac:dyDescent="0.2">
      <c r="A6" s="1"/>
    </row>
    <row r="7" spans="1:1" x14ac:dyDescent="0.2">
      <c r="A7" s="1"/>
    </row>
    <row r="8" spans="1:1" x14ac:dyDescent="0.2">
      <c r="A8" s="1"/>
    </row>
    <row r="9" spans="1:1" x14ac:dyDescent="0.2">
      <c r="A9" s="1"/>
    </row>
    <row r="10" spans="1:1" x14ac:dyDescent="0.2">
      <c r="A10" s="1"/>
    </row>
    <row r="11" spans="1:1" x14ac:dyDescent="0.2">
      <c r="A11" s="1"/>
    </row>
    <row r="12" spans="1:1" x14ac:dyDescent="0.2">
      <c r="A12" s="1"/>
    </row>
    <row r="13" spans="1:1" x14ac:dyDescent="0.2">
      <c r="A13" s="1"/>
    </row>
    <row r="14" spans="1:1" x14ac:dyDescent="0.2">
      <c r="A14" s="1"/>
    </row>
    <row r="15" spans="1:1" x14ac:dyDescent="0.2">
      <c r="A15" s="1"/>
    </row>
    <row r="16" spans="1: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2"/>
    </row>
    <row r="24" spans="1:1" x14ac:dyDescent="0.2">
      <c r="A24" s="8" t="s">
        <v>157</v>
      </c>
    </row>
    <row r="25" spans="1:1" x14ac:dyDescent="0.2">
      <c r="A25" s="9"/>
    </row>
    <row r="26" spans="1:1" x14ac:dyDescent="0.2">
      <c r="A26" s="9"/>
    </row>
    <row r="27" spans="1:1" x14ac:dyDescent="0.2">
      <c r="A27" s="9"/>
    </row>
    <row r="28" spans="1:1" x14ac:dyDescent="0.2">
      <c r="A28" s="9"/>
    </row>
    <row r="29" spans="1:1" x14ac:dyDescent="0.2">
      <c r="A29" s="9"/>
    </row>
    <row r="30" spans="1:1" x14ac:dyDescent="0.2">
      <c r="A30" s="9"/>
    </row>
    <row r="31" spans="1:1" x14ac:dyDescent="0.2">
      <c r="A31" s="9"/>
    </row>
    <row r="32" spans="1:1" x14ac:dyDescent="0.2">
      <c r="A32" s="9"/>
    </row>
    <row r="33" spans="1:1" x14ac:dyDescent="0.2">
      <c r="A33" s="9"/>
    </row>
    <row r="34" spans="1:1" x14ac:dyDescent="0.2">
      <c r="A34" s="9"/>
    </row>
    <row r="35" spans="1:1" x14ac:dyDescent="0.2">
      <c r="A35" s="9"/>
    </row>
    <row r="36" spans="1:1" x14ac:dyDescent="0.2">
      <c r="A36" s="9"/>
    </row>
    <row r="37" spans="1:1" x14ac:dyDescent="0.2">
      <c r="A37" s="9"/>
    </row>
    <row r="38" spans="1:1" x14ac:dyDescent="0.2">
      <c r="A38" s="9"/>
    </row>
    <row r="39" spans="1:1" x14ac:dyDescent="0.2">
      <c r="A39" s="9"/>
    </row>
    <row r="40" spans="1:1" x14ac:dyDescent="0.2">
      <c r="A40" s="9"/>
    </row>
    <row r="41" spans="1:1" x14ac:dyDescent="0.2">
      <c r="A41" s="9"/>
    </row>
    <row r="42" spans="1:1" x14ac:dyDescent="0.2">
      <c r="A42" s="9"/>
    </row>
    <row r="43" spans="1:1" x14ac:dyDescent="0.2">
      <c r="A43" s="8"/>
    </row>
    <row r="44" spans="1:1" ht="25.5" x14ac:dyDescent="0.2">
      <c r="A44" s="39" t="s">
        <v>158</v>
      </c>
    </row>
    <row r="45" spans="1:1" x14ac:dyDescent="0.2">
      <c r="A45" s="40"/>
    </row>
    <row r="46" spans="1:1" x14ac:dyDescent="0.2">
      <c r="A46" s="40" t="s">
        <v>159</v>
      </c>
    </row>
    <row r="47" spans="1:1" x14ac:dyDescent="0.2">
      <c r="A47" s="8"/>
    </row>
    <row r="48" spans="1:1" x14ac:dyDescent="0.2">
      <c r="A48" s="8" t="s">
        <v>160</v>
      </c>
    </row>
    <row r="49" spans="1:1" x14ac:dyDescent="0.2">
      <c r="A49" s="8"/>
    </row>
    <row r="50" spans="1:1" x14ac:dyDescent="0.2">
      <c r="A50" s="9"/>
    </row>
    <row r="51" spans="1:1" x14ac:dyDescent="0.2">
      <c r="A51" s="9"/>
    </row>
    <row r="52" spans="1:1" x14ac:dyDescent="0.2">
      <c r="A52" s="9"/>
    </row>
    <row r="53" spans="1:1" x14ac:dyDescent="0.2">
      <c r="A53" s="9"/>
    </row>
    <row r="54" spans="1:1" x14ac:dyDescent="0.2">
      <c r="A54" s="9"/>
    </row>
    <row r="55" spans="1:1" x14ac:dyDescent="0.2">
      <c r="A55" s="9"/>
    </row>
    <row r="56" spans="1:1" x14ac:dyDescent="0.2">
      <c r="A56" s="9"/>
    </row>
    <row r="57" spans="1:1" x14ac:dyDescent="0.2">
      <c r="A57" s="9"/>
    </row>
    <row r="58" spans="1:1" x14ac:dyDescent="0.2">
      <c r="A58" s="9"/>
    </row>
    <row r="59" spans="1:1" x14ac:dyDescent="0.2">
      <c r="A59" s="9"/>
    </row>
    <row r="60" spans="1:1" x14ac:dyDescent="0.2">
      <c r="A60" s="9"/>
    </row>
    <row r="61" spans="1:1" x14ac:dyDescent="0.2">
      <c r="A61" s="9"/>
    </row>
    <row r="62" spans="1:1" x14ac:dyDescent="0.2">
      <c r="A62" s="9"/>
    </row>
    <row r="63" spans="1:1" x14ac:dyDescent="0.2">
      <c r="A63" s="9"/>
    </row>
    <row r="64" spans="1:1" x14ac:dyDescent="0.2">
      <c r="A64" s="9"/>
    </row>
    <row r="65" spans="1:1" x14ac:dyDescent="0.2">
      <c r="A65" s="9"/>
    </row>
    <row r="66" spans="1:1" x14ac:dyDescent="0.2">
      <c r="A66" s="9"/>
    </row>
    <row r="67" spans="1:1" x14ac:dyDescent="0.2">
      <c r="A67" s="9"/>
    </row>
    <row r="68" spans="1:1" x14ac:dyDescent="0.2">
      <c r="A68" s="9"/>
    </row>
    <row r="69" spans="1:1" x14ac:dyDescent="0.2">
      <c r="A69" s="8" t="s">
        <v>161</v>
      </c>
    </row>
    <row r="70" spans="1:1" x14ac:dyDescent="0.2">
      <c r="A70" s="7"/>
    </row>
    <row r="71" spans="1:1" x14ac:dyDescent="0.2">
      <c r="A71" s="9" t="s">
        <v>162</v>
      </c>
    </row>
    <row r="72" spans="1:1" x14ac:dyDescent="0.2">
      <c r="A72" s="9"/>
    </row>
    <row r="73" spans="1:1" x14ac:dyDescent="0.2">
      <c r="A73" s="8" t="s">
        <v>163</v>
      </c>
    </row>
    <row r="74" spans="1:1" x14ac:dyDescent="0.2">
      <c r="A74" s="9"/>
    </row>
    <row r="75" spans="1:1" x14ac:dyDescent="0.2">
      <c r="A75" s="9" t="s">
        <v>164</v>
      </c>
    </row>
    <row r="76" spans="1:1" x14ac:dyDescent="0.2">
      <c r="A76" s="9"/>
    </row>
    <row r="77" spans="1:1" x14ac:dyDescent="0.2">
      <c r="A77" s="8" t="s">
        <v>165</v>
      </c>
    </row>
    <row r="78" spans="1:1" x14ac:dyDescent="0.2">
      <c r="A78" s="8"/>
    </row>
    <row r="79" spans="1:1" x14ac:dyDescent="0.2">
      <c r="A79" s="9" t="s">
        <v>193</v>
      </c>
    </row>
    <row r="80" spans="1:1" x14ac:dyDescent="0.2">
      <c r="A80" s="7"/>
    </row>
    <row r="81" spans="1:1" x14ac:dyDescent="0.2">
      <c r="A81" s="8" t="s">
        <v>166</v>
      </c>
    </row>
    <row r="82" spans="1:1" x14ac:dyDescent="0.2">
      <c r="A82" s="8"/>
    </row>
    <row r="83" spans="1:1" x14ac:dyDescent="0.2">
      <c r="A83" s="9" t="s">
        <v>164</v>
      </c>
    </row>
    <row r="84" spans="1:1" x14ac:dyDescent="0.2">
      <c r="A84" s="8"/>
    </row>
    <row r="85" spans="1:1" x14ac:dyDescent="0.2">
      <c r="A85" s="8" t="s">
        <v>167</v>
      </c>
    </row>
    <row r="86" spans="1:1" x14ac:dyDescent="0.2">
      <c r="A86" s="8"/>
    </row>
    <row r="87" spans="1:1" x14ac:dyDescent="0.2">
      <c r="A87" s="9" t="s">
        <v>168</v>
      </c>
    </row>
    <row r="88" spans="1:1" x14ac:dyDescent="0.2">
      <c r="A88" s="8"/>
    </row>
    <row r="89" spans="1:1" x14ac:dyDescent="0.2">
      <c r="A89" s="8"/>
    </row>
    <row r="90" spans="1:1" x14ac:dyDescent="0.2">
      <c r="A90" s="8" t="s">
        <v>194</v>
      </c>
    </row>
    <row r="91" spans="1:1" x14ac:dyDescent="0.2">
      <c r="A91" s="8"/>
    </row>
    <row r="92" spans="1:1" x14ac:dyDescent="0.2">
      <c r="A92" s="8"/>
    </row>
    <row r="93" spans="1:1" x14ac:dyDescent="0.2">
      <c r="A93" s="8"/>
    </row>
    <row r="94" spans="1:1" x14ac:dyDescent="0.2">
      <c r="A94" s="7"/>
    </row>
    <row r="95" spans="1:1" x14ac:dyDescent="0.2">
      <c r="A95" s="7"/>
    </row>
    <row r="96" spans="1:1" x14ac:dyDescent="0.2">
      <c r="A96" s="7"/>
    </row>
    <row r="97" spans="1:1" x14ac:dyDescent="0.2">
      <c r="A97" s="7"/>
    </row>
    <row r="98" spans="1:1" x14ac:dyDescent="0.2">
      <c r="A98" s="7"/>
    </row>
    <row r="99" spans="1:1" x14ac:dyDescent="0.2">
      <c r="A99" s="7"/>
    </row>
    <row r="100" spans="1:1" x14ac:dyDescent="0.2">
      <c r="A100" s="7"/>
    </row>
    <row r="101" spans="1:1" x14ac:dyDescent="0.2">
      <c r="A101" s="7"/>
    </row>
    <row r="102" spans="1:1" x14ac:dyDescent="0.2">
      <c r="A102" s="7"/>
    </row>
    <row r="103" spans="1:1" x14ac:dyDescent="0.2">
      <c r="A103" s="7"/>
    </row>
    <row r="104" spans="1:1" x14ac:dyDescent="0.2">
      <c r="A104" s="7"/>
    </row>
    <row r="105" spans="1:1" x14ac:dyDescent="0.2">
      <c r="A105" s="7"/>
    </row>
    <row r="106" spans="1:1" x14ac:dyDescent="0.2">
      <c r="A106" s="7"/>
    </row>
    <row r="107" spans="1:1" x14ac:dyDescent="0.2">
      <c r="A107" s="7"/>
    </row>
    <row r="108" spans="1:1" x14ac:dyDescent="0.2">
      <c r="A108" s="7"/>
    </row>
    <row r="109" spans="1:1" x14ac:dyDescent="0.2">
      <c r="A109" s="7"/>
    </row>
    <row r="110" spans="1:1" x14ac:dyDescent="0.2">
      <c r="A110" s="7"/>
    </row>
    <row r="111" spans="1:1" x14ac:dyDescent="0.2">
      <c r="A111" s="8" t="s">
        <v>169</v>
      </c>
    </row>
    <row r="112" spans="1:1" x14ac:dyDescent="0.2">
      <c r="A112" s="7"/>
    </row>
    <row r="113" spans="1:1" x14ac:dyDescent="0.2">
      <c r="A113" s="7"/>
    </row>
    <row r="114" spans="1:1" x14ac:dyDescent="0.2">
      <c r="A114" s="7"/>
    </row>
    <row r="115" spans="1:1" x14ac:dyDescent="0.2">
      <c r="A115" s="7"/>
    </row>
    <row r="116" spans="1:1" x14ac:dyDescent="0.2">
      <c r="A116" s="7"/>
    </row>
    <row r="117" spans="1:1" x14ac:dyDescent="0.2">
      <c r="A117" s="7"/>
    </row>
    <row r="118" spans="1:1" x14ac:dyDescent="0.2">
      <c r="A118" s="7"/>
    </row>
    <row r="119" spans="1:1" x14ac:dyDescent="0.2">
      <c r="A119" s="7"/>
    </row>
    <row r="120" spans="1:1" x14ac:dyDescent="0.2">
      <c r="A120" s="7"/>
    </row>
    <row r="121" spans="1:1" x14ac:dyDescent="0.2">
      <c r="A121" s="7"/>
    </row>
    <row r="122" spans="1:1" x14ac:dyDescent="0.2">
      <c r="A122" s="7"/>
    </row>
    <row r="123" spans="1:1" x14ac:dyDescent="0.2">
      <c r="A123" s="7"/>
    </row>
    <row r="124" spans="1:1" x14ac:dyDescent="0.2">
      <c r="A124" s="7"/>
    </row>
    <row r="125" spans="1:1" x14ac:dyDescent="0.2">
      <c r="A125" s="7"/>
    </row>
    <row r="126" spans="1:1" x14ac:dyDescent="0.2">
      <c r="A126" s="7"/>
    </row>
    <row r="127" spans="1:1" x14ac:dyDescent="0.2">
      <c r="A127" s="7"/>
    </row>
    <row r="128" spans="1:1" x14ac:dyDescent="0.2">
      <c r="A128" s="7"/>
    </row>
    <row r="129" spans="1:1" x14ac:dyDescent="0.2">
      <c r="A129" s="7"/>
    </row>
    <row r="130" spans="1:1" x14ac:dyDescent="0.2">
      <c r="A130" s="7"/>
    </row>
    <row r="131" spans="1:1" x14ac:dyDescent="0.2">
      <c r="A131" s="7"/>
    </row>
    <row r="132" spans="1:1" x14ac:dyDescent="0.2">
      <c r="A132" s="8" t="s">
        <v>170</v>
      </c>
    </row>
    <row r="133" spans="1:1" x14ac:dyDescent="0.2">
      <c r="A133" s="7"/>
    </row>
    <row r="134" spans="1:1" x14ac:dyDescent="0.2">
      <c r="A134" s="7"/>
    </row>
    <row r="135" spans="1:1" x14ac:dyDescent="0.2">
      <c r="A135" s="7"/>
    </row>
    <row r="136" spans="1:1" x14ac:dyDescent="0.2">
      <c r="A136" s="7"/>
    </row>
    <row r="137" spans="1:1" x14ac:dyDescent="0.2">
      <c r="A137" s="7"/>
    </row>
    <row r="138" spans="1:1" x14ac:dyDescent="0.2">
      <c r="A138" s="7"/>
    </row>
    <row r="139" spans="1:1" x14ac:dyDescent="0.2">
      <c r="A139" s="7"/>
    </row>
    <row r="140" spans="1:1" x14ac:dyDescent="0.2">
      <c r="A140" s="7"/>
    </row>
    <row r="141" spans="1:1" x14ac:dyDescent="0.2">
      <c r="A141" s="7"/>
    </row>
    <row r="142" spans="1:1" x14ac:dyDescent="0.2">
      <c r="A142" s="7"/>
    </row>
    <row r="143" spans="1:1" x14ac:dyDescent="0.2">
      <c r="A143" s="7"/>
    </row>
    <row r="144" spans="1:1" x14ac:dyDescent="0.2">
      <c r="A144" s="7"/>
    </row>
    <row r="145" spans="1:1" x14ac:dyDescent="0.2">
      <c r="A145" s="7"/>
    </row>
    <row r="146" spans="1:1" x14ac:dyDescent="0.2">
      <c r="A146" s="7"/>
    </row>
    <row r="147" spans="1:1" x14ac:dyDescent="0.2">
      <c r="A147" s="7"/>
    </row>
    <row r="148" spans="1:1" x14ac:dyDescent="0.2">
      <c r="A148" s="7"/>
    </row>
    <row r="149" spans="1:1" x14ac:dyDescent="0.2">
      <c r="A149" s="7"/>
    </row>
    <row r="150" spans="1:1" x14ac:dyDescent="0.2">
      <c r="A150" s="7"/>
    </row>
    <row r="151" spans="1:1" x14ac:dyDescent="0.2">
      <c r="A151" s="7"/>
    </row>
    <row r="152" spans="1:1" x14ac:dyDescent="0.2">
      <c r="A152" s="7"/>
    </row>
    <row r="153" spans="1:1" x14ac:dyDescent="0.2">
      <c r="A153" s="8" t="s">
        <v>171</v>
      </c>
    </row>
    <row r="154" spans="1:1" x14ac:dyDescent="0.2">
      <c r="A154" s="7"/>
    </row>
    <row r="155" spans="1:1" x14ac:dyDescent="0.2">
      <c r="A155" s="9" t="s">
        <v>172</v>
      </c>
    </row>
    <row r="156" spans="1:1" x14ac:dyDescent="0.2">
      <c r="A156" s="7"/>
    </row>
    <row r="157" spans="1:1" x14ac:dyDescent="0.2">
      <c r="A157" s="8" t="s">
        <v>173</v>
      </c>
    </row>
    <row r="158" spans="1:1" x14ac:dyDescent="0.2">
      <c r="A158" s="7"/>
    </row>
    <row r="159" spans="1:1" x14ac:dyDescent="0.2">
      <c r="A159" s="7"/>
    </row>
    <row r="160" spans="1:1" x14ac:dyDescent="0.2">
      <c r="A160" s="7"/>
    </row>
    <row r="161" spans="1:1" x14ac:dyDescent="0.2">
      <c r="A161" s="7"/>
    </row>
    <row r="162" spans="1:1" x14ac:dyDescent="0.2">
      <c r="A162" s="7"/>
    </row>
    <row r="163" spans="1:1" x14ac:dyDescent="0.2">
      <c r="A163" s="7"/>
    </row>
    <row r="164" spans="1:1" x14ac:dyDescent="0.2">
      <c r="A164" s="7"/>
    </row>
    <row r="165" spans="1:1" x14ac:dyDescent="0.2">
      <c r="A165" s="7"/>
    </row>
    <row r="166" spans="1:1" x14ac:dyDescent="0.2">
      <c r="A166" s="7"/>
    </row>
    <row r="167" spans="1:1" x14ac:dyDescent="0.2">
      <c r="A167" s="7"/>
    </row>
    <row r="168" spans="1:1" x14ac:dyDescent="0.2">
      <c r="A168" s="7"/>
    </row>
    <row r="169" spans="1:1" x14ac:dyDescent="0.2">
      <c r="A169" s="7"/>
    </row>
    <row r="170" spans="1:1" x14ac:dyDescent="0.2">
      <c r="A170" s="7"/>
    </row>
    <row r="171" spans="1:1" x14ac:dyDescent="0.2">
      <c r="A171" s="7"/>
    </row>
    <row r="172" spans="1:1" x14ac:dyDescent="0.2">
      <c r="A172" s="7"/>
    </row>
    <row r="173" spans="1:1" x14ac:dyDescent="0.2">
      <c r="A173" s="7"/>
    </row>
    <row r="174" spans="1:1" x14ac:dyDescent="0.2">
      <c r="A174" s="7"/>
    </row>
    <row r="175" spans="1:1" x14ac:dyDescent="0.2">
      <c r="A175" s="7"/>
    </row>
    <row r="176" spans="1:1" x14ac:dyDescent="0.2">
      <c r="A176" s="7"/>
    </row>
    <row r="177" spans="1:1" x14ac:dyDescent="0.2">
      <c r="A177" s="7"/>
    </row>
    <row r="178" spans="1:1" x14ac:dyDescent="0.2">
      <c r="A178" s="8"/>
    </row>
    <row r="179" spans="1:1" x14ac:dyDescent="0.2">
      <c r="A179" s="8" t="s">
        <v>174</v>
      </c>
    </row>
    <row r="180" spans="1:1" x14ac:dyDescent="0.2">
      <c r="A180" s="8"/>
    </row>
    <row r="181" spans="1:1" x14ac:dyDescent="0.2">
      <c r="A181" s="9"/>
    </row>
    <row r="182" spans="1:1" x14ac:dyDescent="0.2">
      <c r="A182" s="8"/>
    </row>
    <row r="183" spans="1:1" x14ac:dyDescent="0.2">
      <c r="A183" s="8"/>
    </row>
    <row r="184" spans="1:1" x14ac:dyDescent="0.2">
      <c r="A184" s="8"/>
    </row>
    <row r="185" spans="1:1" x14ac:dyDescent="0.2">
      <c r="A185" s="8"/>
    </row>
    <row r="186" spans="1:1" x14ac:dyDescent="0.2">
      <c r="A186" s="8"/>
    </row>
    <row r="187" spans="1:1" x14ac:dyDescent="0.2">
      <c r="A187" s="8"/>
    </row>
    <row r="188" spans="1:1" x14ac:dyDescent="0.2">
      <c r="A188" s="8"/>
    </row>
    <row r="189" spans="1:1" x14ac:dyDescent="0.2">
      <c r="A189" s="8"/>
    </row>
    <row r="190" spans="1:1" x14ac:dyDescent="0.2">
      <c r="A190" s="8"/>
    </row>
    <row r="191" spans="1:1" x14ac:dyDescent="0.2">
      <c r="A191" s="8"/>
    </row>
    <row r="192" spans="1:1" x14ac:dyDescent="0.2">
      <c r="A192" s="8"/>
    </row>
    <row r="193" spans="1:1" x14ac:dyDescent="0.2">
      <c r="A193" s="8"/>
    </row>
    <row r="194" spans="1:1" x14ac:dyDescent="0.2">
      <c r="A194" s="8"/>
    </row>
    <row r="195" spans="1:1" x14ac:dyDescent="0.2">
      <c r="A195" s="7"/>
    </row>
    <row r="196" spans="1:1" x14ac:dyDescent="0.2">
      <c r="A196" s="7"/>
    </row>
    <row r="197" spans="1:1" x14ac:dyDescent="0.2">
      <c r="A197" s="7"/>
    </row>
    <row r="198" spans="1:1" x14ac:dyDescent="0.2">
      <c r="A198" s="7"/>
    </row>
    <row r="199" spans="1:1" x14ac:dyDescent="0.2">
      <c r="A199" s="7"/>
    </row>
    <row r="200" spans="1:1" x14ac:dyDescent="0.2">
      <c r="A200" s="8" t="s">
        <v>175</v>
      </c>
    </row>
    <row r="201" spans="1:1" x14ac:dyDescent="0.2">
      <c r="A201" s="7"/>
    </row>
    <row r="202" spans="1:1" x14ac:dyDescent="0.2">
      <c r="A202" s="7"/>
    </row>
    <row r="203" spans="1:1" x14ac:dyDescent="0.2">
      <c r="A203" s="7"/>
    </row>
    <row r="204" spans="1:1" x14ac:dyDescent="0.2">
      <c r="A204" s="7"/>
    </row>
    <row r="205" spans="1:1" x14ac:dyDescent="0.2">
      <c r="A205" s="7"/>
    </row>
    <row r="206" spans="1:1" x14ac:dyDescent="0.2">
      <c r="A206" s="7"/>
    </row>
    <row r="207" spans="1:1" x14ac:dyDescent="0.2">
      <c r="A207" s="7"/>
    </row>
    <row r="208" spans="1:1" x14ac:dyDescent="0.2">
      <c r="A208" s="7"/>
    </row>
    <row r="209" spans="1:1" x14ac:dyDescent="0.2">
      <c r="A209" s="7"/>
    </row>
    <row r="210" spans="1:1" x14ac:dyDescent="0.2">
      <c r="A210" s="7"/>
    </row>
    <row r="211" spans="1:1" x14ac:dyDescent="0.2">
      <c r="A211" s="7"/>
    </row>
    <row r="212" spans="1:1" x14ac:dyDescent="0.2">
      <c r="A212" s="7"/>
    </row>
    <row r="213" spans="1:1" x14ac:dyDescent="0.2">
      <c r="A213" s="7"/>
    </row>
    <row r="214" spans="1:1" x14ac:dyDescent="0.2">
      <c r="A214" s="7"/>
    </row>
    <row r="215" spans="1:1" x14ac:dyDescent="0.2">
      <c r="A215" s="7"/>
    </row>
    <row r="216" spans="1:1" x14ac:dyDescent="0.2">
      <c r="A216" s="7"/>
    </row>
    <row r="217" spans="1:1" x14ac:dyDescent="0.2">
      <c r="A217" s="7"/>
    </row>
    <row r="218" spans="1:1" x14ac:dyDescent="0.2">
      <c r="A218" s="7"/>
    </row>
    <row r="219" spans="1:1" x14ac:dyDescent="0.2">
      <c r="A219" s="7"/>
    </row>
    <row r="220" spans="1:1" x14ac:dyDescent="0.2">
      <c r="A220" s="7"/>
    </row>
    <row r="221" spans="1:1" x14ac:dyDescent="0.2">
      <c r="A221" s="8" t="s">
        <v>176</v>
      </c>
    </row>
    <row r="222" spans="1:1" x14ac:dyDescent="0.2">
      <c r="A222" s="7"/>
    </row>
    <row r="223" spans="1:1" x14ac:dyDescent="0.2">
      <c r="A223" s="7"/>
    </row>
    <row r="224" spans="1:1" x14ac:dyDescent="0.2">
      <c r="A224" s="7"/>
    </row>
    <row r="225" spans="1:1" x14ac:dyDescent="0.2">
      <c r="A225" s="7"/>
    </row>
    <row r="226" spans="1:1" x14ac:dyDescent="0.2">
      <c r="A226" s="7"/>
    </row>
    <row r="227" spans="1:1" x14ac:dyDescent="0.2">
      <c r="A227" s="7"/>
    </row>
    <row r="228" spans="1:1" x14ac:dyDescent="0.2">
      <c r="A228" s="7"/>
    </row>
    <row r="229" spans="1:1" x14ac:dyDescent="0.2">
      <c r="A229" s="7"/>
    </row>
    <row r="230" spans="1:1" x14ac:dyDescent="0.2">
      <c r="A230" s="7"/>
    </row>
    <row r="231" spans="1:1" x14ac:dyDescent="0.2">
      <c r="A231" s="7"/>
    </row>
    <row r="232" spans="1:1" x14ac:dyDescent="0.2">
      <c r="A232" s="7"/>
    </row>
    <row r="233" spans="1:1" x14ac:dyDescent="0.2">
      <c r="A233" s="7"/>
    </row>
    <row r="234" spans="1:1" x14ac:dyDescent="0.2">
      <c r="A234" s="7"/>
    </row>
    <row r="235" spans="1:1" x14ac:dyDescent="0.2">
      <c r="A235" s="7"/>
    </row>
    <row r="236" spans="1:1" x14ac:dyDescent="0.2">
      <c r="A236" s="7"/>
    </row>
    <row r="237" spans="1:1" x14ac:dyDescent="0.2">
      <c r="A237" s="7"/>
    </row>
    <row r="238" spans="1:1" x14ac:dyDescent="0.2">
      <c r="A238" s="7"/>
    </row>
    <row r="239" spans="1:1" x14ac:dyDescent="0.2">
      <c r="A239" s="7"/>
    </row>
    <row r="240" spans="1:1" x14ac:dyDescent="0.2">
      <c r="A240" s="7"/>
    </row>
    <row r="241" spans="1:1" x14ac:dyDescent="0.2">
      <c r="A241" s="7"/>
    </row>
    <row r="242" spans="1:1" x14ac:dyDescent="0.2">
      <c r="A242" s="7"/>
    </row>
    <row r="243" spans="1:1" x14ac:dyDescent="0.2">
      <c r="A243" s="7"/>
    </row>
    <row r="244" spans="1:1" x14ac:dyDescent="0.2">
      <c r="A244" s="9"/>
    </row>
    <row r="245" spans="1:1" x14ac:dyDescent="0.2">
      <c r="A245" s="7"/>
    </row>
    <row r="246" spans="1:1" x14ac:dyDescent="0.2">
      <c r="A246" s="8" t="s">
        <v>177</v>
      </c>
    </row>
    <row r="247" spans="1:1" x14ac:dyDescent="0.2">
      <c r="A247" s="8"/>
    </row>
    <row r="248" spans="1:1" x14ac:dyDescent="0.2">
      <c r="A248" s="8"/>
    </row>
    <row r="249" spans="1:1" x14ac:dyDescent="0.2">
      <c r="A249" s="8"/>
    </row>
    <row r="250" spans="1:1" x14ac:dyDescent="0.2">
      <c r="A250" s="8"/>
    </row>
    <row r="251" spans="1:1" x14ac:dyDescent="0.2">
      <c r="A251" s="8"/>
    </row>
    <row r="252" spans="1:1" x14ac:dyDescent="0.2">
      <c r="A252" s="8"/>
    </row>
    <row r="253" spans="1:1" x14ac:dyDescent="0.2">
      <c r="A253" s="8"/>
    </row>
    <row r="254" spans="1:1" x14ac:dyDescent="0.2">
      <c r="A254" s="8"/>
    </row>
    <row r="255" spans="1:1" x14ac:dyDescent="0.2">
      <c r="A255" s="8"/>
    </row>
    <row r="256" spans="1:1" x14ac:dyDescent="0.2">
      <c r="A256" s="8"/>
    </row>
    <row r="257" spans="1:1" x14ac:dyDescent="0.2">
      <c r="A257" s="8"/>
    </row>
    <row r="258" spans="1:1" x14ac:dyDescent="0.2">
      <c r="A258" s="8"/>
    </row>
    <row r="259" spans="1:1" x14ac:dyDescent="0.2">
      <c r="A259" s="8"/>
    </row>
    <row r="260" spans="1:1" x14ac:dyDescent="0.2">
      <c r="A260" s="8"/>
    </row>
    <row r="261" spans="1:1" x14ac:dyDescent="0.2">
      <c r="A261" s="8"/>
    </row>
    <row r="262" spans="1:1" x14ac:dyDescent="0.2">
      <c r="A262" s="8"/>
    </row>
    <row r="263" spans="1:1" x14ac:dyDescent="0.2">
      <c r="A263" s="8"/>
    </row>
    <row r="264" spans="1:1" x14ac:dyDescent="0.2">
      <c r="A264" s="8"/>
    </row>
    <row r="265" spans="1:1" x14ac:dyDescent="0.2">
      <c r="A265" s="8"/>
    </row>
    <row r="266" spans="1:1" x14ac:dyDescent="0.2">
      <c r="A266" s="7"/>
    </row>
    <row r="267" spans="1:1" x14ac:dyDescent="0.2">
      <c r="A267" s="8" t="s">
        <v>178</v>
      </c>
    </row>
    <row r="268" spans="1:1" x14ac:dyDescent="0.2">
      <c r="A268" s="7"/>
    </row>
    <row r="269" spans="1:1" x14ac:dyDescent="0.2">
      <c r="A269" s="9" t="s">
        <v>179</v>
      </c>
    </row>
    <row r="270" spans="1:1" x14ac:dyDescent="0.2">
      <c r="A270" s="7"/>
    </row>
    <row r="271" spans="1:1" x14ac:dyDescent="0.2">
      <c r="A271" s="7"/>
    </row>
    <row r="272" spans="1:1" x14ac:dyDescent="0.2">
      <c r="A272" s="8" t="s">
        <v>180</v>
      </c>
    </row>
    <row r="273" spans="1:1" x14ac:dyDescent="0.2">
      <c r="A273" s="8"/>
    </row>
    <row r="274" spans="1:1" x14ac:dyDescent="0.2">
      <c r="A274" s="8"/>
    </row>
    <row r="275" spans="1:1" x14ac:dyDescent="0.2">
      <c r="A275" s="8"/>
    </row>
    <row r="276" spans="1:1" x14ac:dyDescent="0.2">
      <c r="A276" s="8"/>
    </row>
    <row r="277" spans="1:1" x14ac:dyDescent="0.2">
      <c r="A277" s="8"/>
    </row>
    <row r="278" spans="1:1" x14ac:dyDescent="0.2">
      <c r="A278" s="8"/>
    </row>
    <row r="279" spans="1:1" x14ac:dyDescent="0.2">
      <c r="A279" s="8"/>
    </row>
    <row r="280" spans="1:1" x14ac:dyDescent="0.2">
      <c r="A280" s="8"/>
    </row>
    <row r="281" spans="1:1" x14ac:dyDescent="0.2">
      <c r="A281" s="8"/>
    </row>
    <row r="282" spans="1:1" x14ac:dyDescent="0.2">
      <c r="A282" s="8"/>
    </row>
    <row r="283" spans="1:1" x14ac:dyDescent="0.2">
      <c r="A283" s="8"/>
    </row>
    <row r="284" spans="1:1" x14ac:dyDescent="0.2">
      <c r="A284" s="8"/>
    </row>
    <row r="285" spans="1:1" x14ac:dyDescent="0.2">
      <c r="A285" s="7"/>
    </row>
    <row r="286" spans="1:1" x14ac:dyDescent="0.2">
      <c r="A286" s="2"/>
    </row>
    <row r="287" spans="1:1" x14ac:dyDescent="0.2">
      <c r="A287" s="7"/>
    </row>
    <row r="288" spans="1:1" x14ac:dyDescent="0.2">
      <c r="A288" s="7"/>
    </row>
    <row r="289" spans="1:1" x14ac:dyDescent="0.2">
      <c r="A289" s="7"/>
    </row>
    <row r="290" spans="1:1" x14ac:dyDescent="0.2">
      <c r="A290" s="7"/>
    </row>
    <row r="291" spans="1:1" x14ac:dyDescent="0.2">
      <c r="A291" s="7"/>
    </row>
    <row r="292" spans="1:1" x14ac:dyDescent="0.2">
      <c r="A292" s="8" t="s">
        <v>181</v>
      </c>
    </row>
    <row r="293" spans="1:1" x14ac:dyDescent="0.2">
      <c r="A293" s="8"/>
    </row>
    <row r="294" spans="1:1" x14ac:dyDescent="0.2">
      <c r="A294" s="8"/>
    </row>
    <row r="295" spans="1:1" x14ac:dyDescent="0.2">
      <c r="A295" s="8"/>
    </row>
    <row r="296" spans="1:1" x14ac:dyDescent="0.2">
      <c r="A296" s="8"/>
    </row>
    <row r="297" spans="1:1" x14ac:dyDescent="0.2">
      <c r="A297" s="8"/>
    </row>
    <row r="298" spans="1:1" x14ac:dyDescent="0.2">
      <c r="A298" s="8"/>
    </row>
    <row r="299" spans="1:1" x14ac:dyDescent="0.2">
      <c r="A299" s="8"/>
    </row>
    <row r="300" spans="1:1" x14ac:dyDescent="0.2">
      <c r="A300" s="8"/>
    </row>
    <row r="301" spans="1:1" x14ac:dyDescent="0.2">
      <c r="A301" s="8"/>
    </row>
    <row r="302" spans="1:1" x14ac:dyDescent="0.2">
      <c r="A302" s="8"/>
    </row>
    <row r="303" spans="1:1" x14ac:dyDescent="0.2">
      <c r="A303" s="8"/>
    </row>
    <row r="304" spans="1:1" x14ac:dyDescent="0.2">
      <c r="A304" s="8"/>
    </row>
    <row r="305" spans="1:1" x14ac:dyDescent="0.2">
      <c r="A305" s="8"/>
    </row>
    <row r="306" spans="1:1" x14ac:dyDescent="0.2">
      <c r="A306" s="8"/>
    </row>
    <row r="307" spans="1:1" x14ac:dyDescent="0.2">
      <c r="A307" s="8"/>
    </row>
    <row r="308" spans="1:1" x14ac:dyDescent="0.2">
      <c r="A308" s="8"/>
    </row>
    <row r="309" spans="1:1" x14ac:dyDescent="0.2">
      <c r="A309" s="8"/>
    </row>
    <row r="310" spans="1:1" x14ac:dyDescent="0.2">
      <c r="A310" s="8"/>
    </row>
    <row r="311" spans="1:1" x14ac:dyDescent="0.2">
      <c r="A311" s="41"/>
    </row>
    <row r="312" spans="1:1" x14ac:dyDescent="0.2">
      <c r="A312" s="7"/>
    </row>
    <row r="313" spans="1:1" x14ac:dyDescent="0.2">
      <c r="A313" s="8" t="s">
        <v>182</v>
      </c>
    </row>
    <row r="314" spans="1:1" x14ac:dyDescent="0.2">
      <c r="A314" s="8"/>
    </row>
    <row r="315" spans="1:1" x14ac:dyDescent="0.2">
      <c r="A315" s="8"/>
    </row>
    <row r="316" spans="1:1" x14ac:dyDescent="0.2">
      <c r="A316" s="8"/>
    </row>
    <row r="317" spans="1:1" x14ac:dyDescent="0.2">
      <c r="A317" s="8"/>
    </row>
    <row r="318" spans="1:1" x14ac:dyDescent="0.2">
      <c r="A318" s="8"/>
    </row>
    <row r="319" spans="1:1" x14ac:dyDescent="0.2">
      <c r="A319" s="8"/>
    </row>
    <row r="320" spans="1:1" x14ac:dyDescent="0.2">
      <c r="A320" s="8"/>
    </row>
    <row r="321" spans="1:1" x14ac:dyDescent="0.2">
      <c r="A321" s="8"/>
    </row>
    <row r="322" spans="1:1" x14ac:dyDescent="0.2">
      <c r="A322" s="8"/>
    </row>
    <row r="323" spans="1:1" x14ac:dyDescent="0.2">
      <c r="A323" s="8"/>
    </row>
    <row r="324" spans="1:1" x14ac:dyDescent="0.2">
      <c r="A324" s="8"/>
    </row>
    <row r="325" spans="1:1" x14ac:dyDescent="0.2">
      <c r="A325" s="8"/>
    </row>
    <row r="326" spans="1:1" x14ac:dyDescent="0.2">
      <c r="A326" s="8"/>
    </row>
    <row r="327" spans="1:1" x14ac:dyDescent="0.2">
      <c r="A327" s="8"/>
    </row>
    <row r="328" spans="1:1" x14ac:dyDescent="0.2">
      <c r="A328" s="8"/>
    </row>
    <row r="329" spans="1:1" x14ac:dyDescent="0.2">
      <c r="A329" s="8"/>
    </row>
    <row r="330" spans="1:1" x14ac:dyDescent="0.2">
      <c r="A330" s="8"/>
    </row>
    <row r="331" spans="1:1" x14ac:dyDescent="0.2">
      <c r="A331" s="8"/>
    </row>
    <row r="332" spans="1:1" x14ac:dyDescent="0.2">
      <c r="A332" s="7"/>
    </row>
    <row r="333" spans="1:1" x14ac:dyDescent="0.2">
      <c r="A333" s="8" t="s">
        <v>183</v>
      </c>
    </row>
    <row r="334" spans="1:1" x14ac:dyDescent="0.2">
      <c r="A334" s="8"/>
    </row>
    <row r="335" spans="1:1" x14ac:dyDescent="0.2">
      <c r="A335" s="2"/>
    </row>
    <row r="336" spans="1:1" x14ac:dyDescent="0.2">
      <c r="A336" s="8"/>
    </row>
    <row r="337" spans="1:1" x14ac:dyDescent="0.2">
      <c r="A337" s="8"/>
    </row>
    <row r="338" spans="1:1" x14ac:dyDescent="0.2">
      <c r="A338" s="8"/>
    </row>
    <row r="339" spans="1:1" x14ac:dyDescent="0.2">
      <c r="A339" s="8"/>
    </row>
    <row r="340" spans="1:1" x14ac:dyDescent="0.2">
      <c r="A340" s="8"/>
    </row>
    <row r="341" spans="1:1" x14ac:dyDescent="0.2">
      <c r="A341" s="8"/>
    </row>
    <row r="342" spans="1:1" x14ac:dyDescent="0.2">
      <c r="A342" s="8"/>
    </row>
    <row r="343" spans="1:1" x14ac:dyDescent="0.2">
      <c r="A343" s="8"/>
    </row>
    <row r="344" spans="1:1" x14ac:dyDescent="0.2">
      <c r="A344" s="8"/>
    </row>
    <row r="345" spans="1:1" x14ac:dyDescent="0.2">
      <c r="A345" s="8"/>
    </row>
    <row r="346" spans="1:1" x14ac:dyDescent="0.2">
      <c r="A346" s="8"/>
    </row>
    <row r="347" spans="1:1" x14ac:dyDescent="0.2">
      <c r="A347" s="8"/>
    </row>
    <row r="348" spans="1:1" x14ac:dyDescent="0.2">
      <c r="A348" s="8"/>
    </row>
    <row r="349" spans="1:1" x14ac:dyDescent="0.2">
      <c r="A349" s="8"/>
    </row>
    <row r="350" spans="1:1" x14ac:dyDescent="0.2">
      <c r="A350" s="8"/>
    </row>
    <row r="351" spans="1:1" x14ac:dyDescent="0.2">
      <c r="A351" s="8"/>
    </row>
    <row r="352" spans="1:1" x14ac:dyDescent="0.2">
      <c r="A352" s="7"/>
    </row>
    <row r="353" spans="1:1" x14ac:dyDescent="0.2">
      <c r="A353" s="8" t="s">
        <v>184</v>
      </c>
    </row>
    <row r="354" spans="1:1" x14ac:dyDescent="0.2">
      <c r="A354" s="7"/>
    </row>
    <row r="355" spans="1:1" x14ac:dyDescent="0.2">
      <c r="A355" s="2"/>
    </row>
    <row r="356" spans="1:1" x14ac:dyDescent="0.2">
      <c r="A356" s="7"/>
    </row>
    <row r="357" spans="1:1" x14ac:dyDescent="0.2">
      <c r="A357" s="7"/>
    </row>
    <row r="358" spans="1:1" x14ac:dyDescent="0.2">
      <c r="A358" s="7"/>
    </row>
    <row r="359" spans="1:1" x14ac:dyDescent="0.2">
      <c r="A359" s="7"/>
    </row>
    <row r="360" spans="1:1" x14ac:dyDescent="0.2">
      <c r="A360" s="7"/>
    </row>
    <row r="361" spans="1:1" x14ac:dyDescent="0.2">
      <c r="A361" s="7"/>
    </row>
    <row r="362" spans="1:1" x14ac:dyDescent="0.2">
      <c r="A362" s="7"/>
    </row>
    <row r="363" spans="1:1" x14ac:dyDescent="0.2">
      <c r="A363" s="7"/>
    </row>
    <row r="364" spans="1:1" x14ac:dyDescent="0.2">
      <c r="A364" s="7"/>
    </row>
    <row r="365" spans="1:1" x14ac:dyDescent="0.2">
      <c r="A365" s="7"/>
    </row>
    <row r="366" spans="1:1" x14ac:dyDescent="0.2">
      <c r="A366" s="7"/>
    </row>
    <row r="367" spans="1:1" x14ac:dyDescent="0.2">
      <c r="A367" s="7"/>
    </row>
    <row r="368" spans="1:1" x14ac:dyDescent="0.2">
      <c r="A368" s="7"/>
    </row>
    <row r="369" spans="1:1" x14ac:dyDescent="0.2">
      <c r="A369" s="7"/>
    </row>
    <row r="370" spans="1:1" x14ac:dyDescent="0.2">
      <c r="A370" s="7"/>
    </row>
    <row r="371" spans="1:1" x14ac:dyDescent="0.2">
      <c r="A371" s="7"/>
    </row>
    <row r="372" spans="1:1" x14ac:dyDescent="0.2">
      <c r="A372" s="7"/>
    </row>
    <row r="373" spans="1:1" x14ac:dyDescent="0.2">
      <c r="A373" s="7"/>
    </row>
    <row r="374" spans="1:1" x14ac:dyDescent="0.2">
      <c r="A374" s="8" t="s">
        <v>185</v>
      </c>
    </row>
    <row r="375" spans="1:1" x14ac:dyDescent="0.2">
      <c r="A375" s="7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7"/>
    </row>
    <row r="394" spans="1:1" x14ac:dyDescent="0.2">
      <c r="A394" s="7"/>
    </row>
    <row r="395" spans="1:1" x14ac:dyDescent="0.2">
      <c r="A395" s="8" t="s">
        <v>186</v>
      </c>
    </row>
    <row r="396" spans="1:1" x14ac:dyDescent="0.2">
      <c r="A396" s="8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8"/>
    </row>
    <row r="411" spans="1:1" x14ac:dyDescent="0.2">
      <c r="A411" s="8"/>
    </row>
    <row r="412" spans="1:1" x14ac:dyDescent="0.2">
      <c r="A412" s="8"/>
    </row>
    <row r="413" spans="1:1" x14ac:dyDescent="0.2">
      <c r="A413" s="8"/>
    </row>
    <row r="414" spans="1:1" x14ac:dyDescent="0.2">
      <c r="A414" s="8"/>
    </row>
    <row r="415" spans="1:1" x14ac:dyDescent="0.2">
      <c r="A415" s="7"/>
    </row>
    <row r="416" spans="1:1" x14ac:dyDescent="0.2">
      <c r="A416" s="7"/>
    </row>
    <row r="417" spans="1:1" x14ac:dyDescent="0.2">
      <c r="A417" s="42" t="s">
        <v>187</v>
      </c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6" x14ac:dyDescent="0.2">
      <c r="A433" s="2"/>
    </row>
    <row r="434" spans="1:16" x14ac:dyDescent="0.2">
      <c r="A434" s="2"/>
    </row>
    <row r="435" spans="1:16" x14ac:dyDescent="0.2">
      <c r="A435" s="2"/>
    </row>
    <row r="436" spans="1:16" x14ac:dyDescent="0.2">
      <c r="A436" s="2"/>
    </row>
    <row r="437" spans="1:16" x14ac:dyDescent="0.2">
      <c r="A437" s="8" t="s">
        <v>188</v>
      </c>
    </row>
    <row r="438" spans="1:16" x14ac:dyDescent="0.2">
      <c r="A438" s="43"/>
    </row>
    <row r="439" spans="1:16" x14ac:dyDescent="0.2">
      <c r="A439" s="43"/>
    </row>
    <row r="440" spans="1:16" x14ac:dyDescent="0.2">
      <c r="A440" s="43"/>
    </row>
    <row r="441" spans="1:16" x14ac:dyDescent="0.2">
      <c r="A441" s="43"/>
    </row>
    <row r="442" spans="1:16" x14ac:dyDescent="0.2">
      <c r="A442" s="43"/>
    </row>
    <row r="443" spans="1:16" x14ac:dyDescent="0.2">
      <c r="A443" s="43"/>
    </row>
    <row r="444" spans="1:16" x14ac:dyDescent="0.2">
      <c r="A444" s="43"/>
    </row>
    <row r="445" spans="1:16" x14ac:dyDescent="0.2">
      <c r="A445" s="43"/>
    </row>
    <row r="446" spans="1:16" x14ac:dyDescent="0.2">
      <c r="I446" s="41"/>
      <c r="P446" s="20"/>
    </row>
    <row r="447" spans="1:16" x14ac:dyDescent="0.2">
      <c r="A447" s="41"/>
      <c r="B447" s="20"/>
    </row>
    <row r="448" spans="1:16" x14ac:dyDescent="0.2">
      <c r="A448" s="41"/>
      <c r="B448" s="20"/>
    </row>
    <row r="449" spans="1:5" x14ac:dyDescent="0.2">
      <c r="A449" s="41"/>
      <c r="B449" s="20"/>
    </row>
    <row r="450" spans="1:5" x14ac:dyDescent="0.2">
      <c r="A450" s="41"/>
      <c r="B450" s="20"/>
    </row>
    <row r="451" spans="1:5" x14ac:dyDescent="0.2">
      <c r="A451" s="41"/>
      <c r="B451" s="20"/>
    </row>
    <row r="452" spans="1:5" x14ac:dyDescent="0.2">
      <c r="A452" s="41"/>
      <c r="B452" s="20"/>
    </row>
    <row r="453" spans="1:5" x14ac:dyDescent="0.2">
      <c r="A453" s="41"/>
      <c r="B453" s="20"/>
    </row>
    <row r="454" spans="1:5" x14ac:dyDescent="0.2">
      <c r="A454" s="41"/>
      <c r="B454" s="20"/>
    </row>
    <row r="455" spans="1:5" x14ac:dyDescent="0.2">
      <c r="A455" s="41"/>
      <c r="B455" s="20"/>
    </row>
    <row r="456" spans="1:5" x14ac:dyDescent="0.2">
      <c r="A456" s="41"/>
      <c r="B456" s="20"/>
    </row>
    <row r="457" spans="1:5" x14ac:dyDescent="0.2">
      <c r="A457" s="8" t="s">
        <v>189</v>
      </c>
    </row>
    <row r="458" spans="1:5" x14ac:dyDescent="0.2">
      <c r="A458" s="7"/>
    </row>
    <row r="459" spans="1:5" x14ac:dyDescent="0.2">
      <c r="D459" s="41"/>
      <c r="E459" s="20"/>
    </row>
    <row r="460" spans="1:5" x14ac:dyDescent="0.2">
      <c r="A460" s="41"/>
      <c r="B460" s="20"/>
    </row>
    <row r="461" spans="1:5" x14ac:dyDescent="0.2">
      <c r="A461" s="41"/>
      <c r="B461" s="20"/>
    </row>
    <row r="462" spans="1:5" x14ac:dyDescent="0.2">
      <c r="A462" s="41"/>
      <c r="B462" s="20"/>
    </row>
    <row r="463" spans="1:5" x14ac:dyDescent="0.2">
      <c r="A463" s="41"/>
      <c r="B463" s="20"/>
    </row>
    <row r="464" spans="1:5" x14ac:dyDescent="0.2">
      <c r="A464" s="41"/>
      <c r="B464" s="20"/>
    </row>
    <row r="465" spans="1:2" x14ac:dyDescent="0.2">
      <c r="A465" s="41"/>
      <c r="B465" s="20"/>
    </row>
    <row r="466" spans="1:2" x14ac:dyDescent="0.2">
      <c r="A466" s="41"/>
      <c r="B466" s="20"/>
    </row>
    <row r="467" spans="1:2" x14ac:dyDescent="0.2">
      <c r="A467" s="41"/>
      <c r="B467" s="20"/>
    </row>
    <row r="468" spans="1:2" x14ac:dyDescent="0.2">
      <c r="A468" s="41"/>
      <c r="B468" s="20"/>
    </row>
    <row r="469" spans="1:2" x14ac:dyDescent="0.2">
      <c r="A469" s="41"/>
      <c r="B469" s="20"/>
    </row>
    <row r="470" spans="1:2" x14ac:dyDescent="0.2">
      <c r="A470" s="41"/>
      <c r="B470" s="20"/>
    </row>
    <row r="471" spans="1:2" x14ac:dyDescent="0.2">
      <c r="A471" s="41"/>
      <c r="B471" s="20"/>
    </row>
    <row r="472" spans="1:2" x14ac:dyDescent="0.2">
      <c r="A472" s="41"/>
      <c r="B472" s="20"/>
    </row>
    <row r="473" spans="1:2" x14ac:dyDescent="0.2">
      <c r="A473" s="41"/>
      <c r="B473" s="20"/>
    </row>
    <row r="474" spans="1:2" x14ac:dyDescent="0.2">
      <c r="A474" s="41"/>
      <c r="B474" s="20"/>
    </row>
    <row r="475" spans="1:2" x14ac:dyDescent="0.2">
      <c r="A475" s="41"/>
      <c r="B475" s="20"/>
    </row>
    <row r="476" spans="1:2" x14ac:dyDescent="0.2">
      <c r="A476" s="41"/>
      <c r="B476" s="20"/>
    </row>
    <row r="477" spans="1:2" x14ac:dyDescent="0.2">
      <c r="A477" s="7"/>
    </row>
    <row r="478" spans="1:2" x14ac:dyDescent="0.2">
      <c r="A478" s="8" t="s">
        <v>190</v>
      </c>
    </row>
    <row r="479" spans="1:2" x14ac:dyDescent="0.2">
      <c r="A479" s="8"/>
    </row>
    <row r="480" spans="1:2" x14ac:dyDescent="0.2">
      <c r="A480" s="8"/>
    </row>
    <row r="481" spans="1:1" x14ac:dyDescent="0.2">
      <c r="A481" s="8"/>
    </row>
    <row r="482" spans="1:1" x14ac:dyDescent="0.2">
      <c r="A482" s="8"/>
    </row>
    <row r="483" spans="1:1" x14ac:dyDescent="0.2">
      <c r="A483" s="8"/>
    </row>
    <row r="484" spans="1:1" x14ac:dyDescent="0.2">
      <c r="A484" s="8"/>
    </row>
    <row r="485" spans="1:1" x14ac:dyDescent="0.2">
      <c r="A485" s="8"/>
    </row>
    <row r="486" spans="1:1" x14ac:dyDescent="0.2">
      <c r="A486" s="8"/>
    </row>
    <row r="487" spans="1:1" x14ac:dyDescent="0.2">
      <c r="A487" s="8"/>
    </row>
    <row r="488" spans="1:1" x14ac:dyDescent="0.2">
      <c r="A488" s="8"/>
    </row>
    <row r="489" spans="1:1" x14ac:dyDescent="0.2">
      <c r="A489" s="8"/>
    </row>
    <row r="490" spans="1:1" x14ac:dyDescent="0.2">
      <c r="A490" s="8"/>
    </row>
    <row r="491" spans="1:1" x14ac:dyDescent="0.2">
      <c r="A491" s="8"/>
    </row>
    <row r="492" spans="1:1" x14ac:dyDescent="0.2">
      <c r="A492" s="8"/>
    </row>
    <row r="493" spans="1:1" x14ac:dyDescent="0.2">
      <c r="A493" s="8"/>
    </row>
    <row r="494" spans="1:1" x14ac:dyDescent="0.2">
      <c r="A494" s="8"/>
    </row>
    <row r="495" spans="1:1" x14ac:dyDescent="0.2">
      <c r="A495" s="7"/>
    </row>
    <row r="496" spans="1:1" x14ac:dyDescent="0.2">
      <c r="A496" s="7"/>
    </row>
    <row r="497" spans="1:1" x14ac:dyDescent="0.2">
      <c r="A497" s="7"/>
    </row>
    <row r="498" spans="1:1" x14ac:dyDescent="0.2">
      <c r="A498" s="7"/>
    </row>
    <row r="499" spans="1:1" x14ac:dyDescent="0.2">
      <c r="A499" s="7"/>
    </row>
    <row r="500" spans="1:1" x14ac:dyDescent="0.2">
      <c r="A500" s="8" t="s">
        <v>191</v>
      </c>
    </row>
    <row r="501" spans="1:1" x14ac:dyDescent="0.2">
      <c r="A501" s="8"/>
    </row>
    <row r="502" spans="1:1" x14ac:dyDescent="0.2">
      <c r="A502" s="9" t="s">
        <v>192</v>
      </c>
    </row>
    <row r="503" spans="1:1" x14ac:dyDescent="0.2">
      <c r="A503" s="7"/>
    </row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.Document.11" shapeId="3073" r:id="rId4">
          <objectPr defaultSize="0" autoPict="0" r:id="rId5">
            <anchor moveWithCells="1">
              <from>
                <xdr:col>0</xdr:col>
                <xdr:colOff>0</xdr:colOff>
                <xdr:row>24</xdr:row>
                <xdr:rowOff>38100</xdr:rowOff>
              </from>
              <to>
                <xdr:col>0</xdr:col>
                <xdr:colOff>1990725</xdr:colOff>
                <xdr:row>41</xdr:row>
                <xdr:rowOff>104775</xdr:rowOff>
              </to>
            </anchor>
          </objectPr>
        </oleObject>
      </mc:Choice>
      <mc:Fallback>
        <oleObject progId="Acrobat.Document.11" shapeId="3073" r:id="rId4"/>
      </mc:Fallback>
    </mc:AlternateContent>
    <mc:AlternateContent xmlns:mc="http://schemas.openxmlformats.org/markup-compatibility/2006">
      <mc:Choice Requires="x14">
        <oleObject progId="Acrobat.Document.11" shapeId="3074" r:id="rId6">
          <objectPr defaultSize="0" autoPict="0" r:id="rId7">
            <anchor moveWithCells="1">
              <from>
                <xdr:col>0</xdr:col>
                <xdr:colOff>19050</xdr:colOff>
                <xdr:row>49</xdr:row>
                <xdr:rowOff>9525</xdr:rowOff>
              </from>
              <to>
                <xdr:col>0</xdr:col>
                <xdr:colOff>2000250</xdr:colOff>
                <xdr:row>66</xdr:row>
                <xdr:rowOff>66675</xdr:rowOff>
              </to>
            </anchor>
          </objectPr>
        </oleObject>
      </mc:Choice>
      <mc:Fallback>
        <oleObject progId="Acrobat.Document.11" shapeId="3074" r:id="rId6"/>
      </mc:Fallback>
    </mc:AlternateContent>
    <mc:AlternateContent xmlns:mc="http://schemas.openxmlformats.org/markup-compatibility/2006">
      <mc:Choice Requires="x14">
        <oleObject progId="Acrobat.Document.11" shapeId="3075" r:id="rId8">
          <objectPr defaultSize="0" autoPict="0" r:id="rId9">
            <anchor moveWithCells="1">
              <from>
                <xdr:col>0</xdr:col>
                <xdr:colOff>28575</xdr:colOff>
                <xdr:row>111</xdr:row>
                <xdr:rowOff>142875</xdr:rowOff>
              </from>
              <to>
                <xdr:col>0</xdr:col>
                <xdr:colOff>2009775</xdr:colOff>
                <xdr:row>129</xdr:row>
                <xdr:rowOff>38100</xdr:rowOff>
              </to>
            </anchor>
          </objectPr>
        </oleObject>
      </mc:Choice>
      <mc:Fallback>
        <oleObject progId="Acrobat.Document.11" shapeId="3075" r:id="rId8"/>
      </mc:Fallback>
    </mc:AlternateContent>
    <mc:AlternateContent xmlns:mc="http://schemas.openxmlformats.org/markup-compatibility/2006">
      <mc:Choice Requires="x14">
        <oleObject progId="Acrobat.Document.11" shapeId="3076" r:id="rId10">
          <objectPr defaultSize="0" autoPict="0" r:id="rId11">
            <anchor moveWithCells="1">
              <from>
                <xdr:col>0</xdr:col>
                <xdr:colOff>0</xdr:colOff>
                <xdr:row>133</xdr:row>
                <xdr:rowOff>0</xdr:rowOff>
              </from>
              <to>
                <xdr:col>0</xdr:col>
                <xdr:colOff>1981200</xdr:colOff>
                <xdr:row>150</xdr:row>
                <xdr:rowOff>57150</xdr:rowOff>
              </to>
            </anchor>
          </objectPr>
        </oleObject>
      </mc:Choice>
      <mc:Fallback>
        <oleObject progId="Acrobat.Document.11" shapeId="3076" r:id="rId10"/>
      </mc:Fallback>
    </mc:AlternateContent>
    <mc:AlternateContent xmlns:mc="http://schemas.openxmlformats.org/markup-compatibility/2006">
      <mc:Choice Requires="x14">
        <oleObject progId="Acrobat.Document.11" shapeId="3077" r:id="rId12">
          <objectPr defaultSize="0" autoPict="0" r:id="rId13">
            <anchor moveWithCells="1">
              <from>
                <xdr:col>0</xdr:col>
                <xdr:colOff>0</xdr:colOff>
                <xdr:row>158</xdr:row>
                <xdr:rowOff>0</xdr:rowOff>
              </from>
              <to>
                <xdr:col>0</xdr:col>
                <xdr:colOff>1981200</xdr:colOff>
                <xdr:row>175</xdr:row>
                <xdr:rowOff>57150</xdr:rowOff>
              </to>
            </anchor>
          </objectPr>
        </oleObject>
      </mc:Choice>
      <mc:Fallback>
        <oleObject progId="Acrobat.Document.11" shapeId="3077" r:id="rId12"/>
      </mc:Fallback>
    </mc:AlternateContent>
    <mc:AlternateContent xmlns:mc="http://schemas.openxmlformats.org/markup-compatibility/2006">
      <mc:Choice Requires="x14">
        <oleObject progId="Acrobat.Document.11" shapeId="3078" r:id="rId14">
          <objectPr defaultSize="0" autoPict="0" r:id="rId15">
            <anchor moveWithCells="1">
              <from>
                <xdr:col>0</xdr:col>
                <xdr:colOff>9525</xdr:colOff>
                <xdr:row>221</xdr:row>
                <xdr:rowOff>152400</xdr:rowOff>
              </from>
              <to>
                <xdr:col>0</xdr:col>
                <xdr:colOff>1990725</xdr:colOff>
                <xdr:row>239</xdr:row>
                <xdr:rowOff>47625</xdr:rowOff>
              </to>
            </anchor>
          </objectPr>
        </oleObject>
      </mc:Choice>
      <mc:Fallback>
        <oleObject progId="Acrobat.Document.11" shapeId="3078" r:id="rId14"/>
      </mc:Fallback>
    </mc:AlternateContent>
    <mc:AlternateContent xmlns:mc="http://schemas.openxmlformats.org/markup-compatibility/2006">
      <mc:Choice Requires="x14">
        <oleObject progId="Acrobat.Document.11" shapeId="3079" r:id="rId16">
          <objectPr defaultSize="0" autoPict="0" r:id="rId17">
            <anchor moveWithCells="1">
              <from>
                <xdr:col>0</xdr:col>
                <xdr:colOff>0</xdr:colOff>
                <xdr:row>201</xdr:row>
                <xdr:rowOff>0</xdr:rowOff>
              </from>
              <to>
                <xdr:col>0</xdr:col>
                <xdr:colOff>1981200</xdr:colOff>
                <xdr:row>218</xdr:row>
                <xdr:rowOff>57150</xdr:rowOff>
              </to>
            </anchor>
          </objectPr>
        </oleObject>
      </mc:Choice>
      <mc:Fallback>
        <oleObject progId="Acrobat.Document.11" shapeId="3079" r:id="rId16"/>
      </mc:Fallback>
    </mc:AlternateContent>
    <mc:AlternateContent xmlns:mc="http://schemas.openxmlformats.org/markup-compatibility/2006">
      <mc:Choice Requires="x14">
        <oleObject progId="Acrobat.Document.11" shapeId="3080" r:id="rId18">
          <objectPr defaultSize="0" autoPict="0" r:id="rId19">
            <anchor moveWithCells="1">
              <from>
                <xdr:col>0</xdr:col>
                <xdr:colOff>0</xdr:colOff>
                <xdr:row>247</xdr:row>
                <xdr:rowOff>0</xdr:rowOff>
              </from>
              <to>
                <xdr:col>0</xdr:col>
                <xdr:colOff>1981200</xdr:colOff>
                <xdr:row>264</xdr:row>
                <xdr:rowOff>57150</xdr:rowOff>
              </to>
            </anchor>
          </objectPr>
        </oleObject>
      </mc:Choice>
      <mc:Fallback>
        <oleObject progId="Acrobat.Document.11" shapeId="3080" r:id="rId18"/>
      </mc:Fallback>
    </mc:AlternateContent>
    <mc:AlternateContent xmlns:mc="http://schemas.openxmlformats.org/markup-compatibility/2006">
      <mc:Choice Requires="x14">
        <oleObject progId="Acrobat.Document.11" shapeId="3083" r:id="rId20">
          <objectPr defaultSize="0" autoPict="0" r:id="rId21">
            <anchor moveWithCells="1">
              <from>
                <xdr:col>0</xdr:col>
                <xdr:colOff>0</xdr:colOff>
                <xdr:row>479</xdr:row>
                <xdr:rowOff>0</xdr:rowOff>
              </from>
              <to>
                <xdr:col>0</xdr:col>
                <xdr:colOff>1981200</xdr:colOff>
                <xdr:row>496</xdr:row>
                <xdr:rowOff>47625</xdr:rowOff>
              </to>
            </anchor>
          </objectPr>
        </oleObject>
      </mc:Choice>
      <mc:Fallback>
        <oleObject progId="Acrobat.Document.11" shapeId="3083" r:id="rId20"/>
      </mc:Fallback>
    </mc:AlternateContent>
    <mc:AlternateContent xmlns:mc="http://schemas.openxmlformats.org/markup-compatibility/2006">
      <mc:Choice Requires="x14">
        <oleObject progId="Acrobat.Document.11" shapeId="3085" r:id="rId22">
          <objectPr defaultSize="0" autoPict="0" r:id="rId23">
            <anchor moveWithCells="1">
              <from>
                <xdr:col>0</xdr:col>
                <xdr:colOff>0</xdr:colOff>
                <xdr:row>418</xdr:row>
                <xdr:rowOff>0</xdr:rowOff>
              </from>
              <to>
                <xdr:col>0</xdr:col>
                <xdr:colOff>1981200</xdr:colOff>
                <xdr:row>435</xdr:row>
                <xdr:rowOff>57150</xdr:rowOff>
              </to>
            </anchor>
          </objectPr>
        </oleObject>
      </mc:Choice>
      <mc:Fallback>
        <oleObject progId="Acrobat.Document.11" shapeId="3085" r:id="rId22"/>
      </mc:Fallback>
    </mc:AlternateContent>
    <mc:AlternateContent xmlns:mc="http://schemas.openxmlformats.org/markup-compatibility/2006">
      <mc:Choice Requires="x14">
        <oleObject progId="Acrobat.Document.11" shapeId="3086" r:id="rId24">
          <objectPr defaultSize="0" autoPict="0" r:id="rId25">
            <anchor moveWithCells="1">
              <from>
                <xdr:col>0</xdr:col>
                <xdr:colOff>0</xdr:colOff>
                <xdr:row>438</xdr:row>
                <xdr:rowOff>0</xdr:rowOff>
              </from>
              <to>
                <xdr:col>0</xdr:col>
                <xdr:colOff>1981200</xdr:colOff>
                <xdr:row>455</xdr:row>
                <xdr:rowOff>57150</xdr:rowOff>
              </to>
            </anchor>
          </objectPr>
        </oleObject>
      </mc:Choice>
      <mc:Fallback>
        <oleObject progId="Acrobat.Document.11" shapeId="3086" r:id="rId24"/>
      </mc:Fallback>
    </mc:AlternateContent>
    <mc:AlternateContent xmlns:mc="http://schemas.openxmlformats.org/markup-compatibility/2006">
      <mc:Choice Requires="x14">
        <oleObject progId="Acrobat.Document.11" shapeId="3087" r:id="rId26">
          <objectPr defaultSize="0" autoPict="0" r:id="rId27">
            <anchor moveWithCells="1">
              <from>
                <xdr:col>1</xdr:col>
                <xdr:colOff>2066925</xdr:colOff>
                <xdr:row>438</xdr:row>
                <xdr:rowOff>0</xdr:rowOff>
              </from>
              <to>
                <xdr:col>4</xdr:col>
                <xdr:colOff>152400</xdr:colOff>
                <xdr:row>455</xdr:row>
                <xdr:rowOff>57150</xdr:rowOff>
              </to>
            </anchor>
          </objectPr>
        </oleObject>
      </mc:Choice>
      <mc:Fallback>
        <oleObject progId="Acrobat.Document.11" shapeId="3087" r:id="rId26"/>
      </mc:Fallback>
    </mc:AlternateContent>
    <mc:AlternateContent xmlns:mc="http://schemas.openxmlformats.org/markup-compatibility/2006">
      <mc:Choice Requires="x14">
        <oleObject progId="Acrobat.Document.11" shapeId="3088" r:id="rId28">
          <objectPr defaultSize="0" autoPict="0" r:id="rId29">
            <anchor moveWithCells="1">
              <from>
                <xdr:col>0</xdr:col>
                <xdr:colOff>0</xdr:colOff>
                <xdr:row>458</xdr:row>
                <xdr:rowOff>0</xdr:rowOff>
              </from>
              <to>
                <xdr:col>0</xdr:col>
                <xdr:colOff>1981200</xdr:colOff>
                <xdr:row>475</xdr:row>
                <xdr:rowOff>57150</xdr:rowOff>
              </to>
            </anchor>
          </objectPr>
        </oleObject>
      </mc:Choice>
      <mc:Fallback>
        <oleObject progId="Acrobat.Document.11" shapeId="3088" r:id="rId28"/>
      </mc:Fallback>
    </mc:AlternateContent>
    <mc:AlternateContent xmlns:mc="http://schemas.openxmlformats.org/markup-compatibility/2006">
      <mc:Choice Requires="x14">
        <oleObject progId="Acrobat.Document.11" shapeId="3089" r:id="rId30">
          <objectPr defaultSize="0" autoPict="0" r:id="rId31">
            <anchor moveWithCells="1">
              <from>
                <xdr:col>1</xdr:col>
                <xdr:colOff>2076450</xdr:colOff>
                <xdr:row>458</xdr:row>
                <xdr:rowOff>0</xdr:rowOff>
              </from>
              <to>
                <xdr:col>4</xdr:col>
                <xdr:colOff>152400</xdr:colOff>
                <xdr:row>475</xdr:row>
                <xdr:rowOff>57150</xdr:rowOff>
              </to>
            </anchor>
          </objectPr>
        </oleObject>
      </mc:Choice>
      <mc:Fallback>
        <oleObject progId="Acrobat.Document.11" shapeId="3089" r:id="rId30"/>
      </mc:Fallback>
    </mc:AlternateContent>
    <mc:AlternateContent xmlns:mc="http://schemas.openxmlformats.org/markup-compatibility/2006">
      <mc:Choice Requires="x14">
        <oleObject progId="Acrobat.Document.11" shapeId="3090" r:id="rId32">
          <objectPr defaultSize="0" autoPict="0" r:id="rId33">
            <anchor moveWithCells="1">
              <from>
                <xdr:col>0</xdr:col>
                <xdr:colOff>0</xdr:colOff>
                <xdr:row>415</xdr:row>
                <xdr:rowOff>0</xdr:rowOff>
              </from>
              <to>
                <xdr:col>0</xdr:col>
                <xdr:colOff>1981200</xdr:colOff>
                <xdr:row>432</xdr:row>
                <xdr:rowOff>57150</xdr:rowOff>
              </to>
            </anchor>
          </objectPr>
        </oleObject>
      </mc:Choice>
      <mc:Fallback>
        <oleObject progId="Acrobat.Document.11" shapeId="3090" r:id="rId32"/>
      </mc:Fallback>
    </mc:AlternateContent>
    <mc:AlternateContent xmlns:mc="http://schemas.openxmlformats.org/markup-compatibility/2006">
      <mc:Choice Requires="x14">
        <oleObject progId="Acrobat.Document.11" shapeId="3091" r:id="rId34">
          <objectPr defaultSize="0" autoPict="0" r:id="rId35">
            <anchor moveWithCells="1">
              <from>
                <xdr:col>0</xdr:col>
                <xdr:colOff>0</xdr:colOff>
                <xdr:row>415</xdr:row>
                <xdr:rowOff>0</xdr:rowOff>
              </from>
              <to>
                <xdr:col>0</xdr:col>
                <xdr:colOff>1981200</xdr:colOff>
                <xdr:row>432</xdr:row>
                <xdr:rowOff>57150</xdr:rowOff>
              </to>
            </anchor>
          </objectPr>
        </oleObject>
      </mc:Choice>
      <mc:Fallback>
        <oleObject progId="Acrobat.Document.11" shapeId="3091" r:id="rId34"/>
      </mc:Fallback>
    </mc:AlternateContent>
    <mc:AlternateContent xmlns:mc="http://schemas.openxmlformats.org/markup-compatibility/2006">
      <mc:Choice Requires="x14">
        <oleObject progId="Acrobat.Document.11" shapeId="3092" r:id="rId36">
          <objectPr defaultSize="0" autoPict="0" r:id="rId37">
            <anchor moveWithCells="1">
              <from>
                <xdr:col>0</xdr:col>
                <xdr:colOff>0</xdr:colOff>
                <xdr:row>396</xdr:row>
                <xdr:rowOff>0</xdr:rowOff>
              </from>
              <to>
                <xdr:col>0</xdr:col>
                <xdr:colOff>1981200</xdr:colOff>
                <xdr:row>413</xdr:row>
                <xdr:rowOff>57150</xdr:rowOff>
              </to>
            </anchor>
          </objectPr>
        </oleObject>
      </mc:Choice>
      <mc:Fallback>
        <oleObject progId="Acrobat.Document.11" shapeId="3092" r:id="rId36"/>
      </mc:Fallback>
    </mc:AlternateContent>
    <mc:AlternateContent xmlns:mc="http://schemas.openxmlformats.org/markup-compatibility/2006">
      <mc:Choice Requires="x14">
        <oleObject progId="Acrobat.Document.11" shapeId="3093" r:id="rId38">
          <objectPr defaultSize="0" autoPict="0" r:id="rId39">
            <anchor moveWithCells="1">
              <from>
                <xdr:col>0</xdr:col>
                <xdr:colOff>0</xdr:colOff>
                <xdr:row>375</xdr:row>
                <xdr:rowOff>0</xdr:rowOff>
              </from>
              <to>
                <xdr:col>0</xdr:col>
                <xdr:colOff>1981200</xdr:colOff>
                <xdr:row>392</xdr:row>
                <xdr:rowOff>57150</xdr:rowOff>
              </to>
            </anchor>
          </objectPr>
        </oleObject>
      </mc:Choice>
      <mc:Fallback>
        <oleObject progId="Acrobat.Document.11" shapeId="3093" r:id="rId38"/>
      </mc:Fallback>
    </mc:AlternateContent>
    <mc:AlternateContent xmlns:mc="http://schemas.openxmlformats.org/markup-compatibility/2006">
      <mc:Choice Requires="x14">
        <oleObject progId="Acrobat.Document.11" shapeId="3094" r:id="rId40">
          <objectPr defaultSize="0" autoPict="0" r:id="rId41">
            <anchor moveWithCells="1">
              <from>
                <xdr:col>0</xdr:col>
                <xdr:colOff>0</xdr:colOff>
                <xdr:row>354</xdr:row>
                <xdr:rowOff>0</xdr:rowOff>
              </from>
              <to>
                <xdr:col>0</xdr:col>
                <xdr:colOff>1981200</xdr:colOff>
                <xdr:row>371</xdr:row>
                <xdr:rowOff>57150</xdr:rowOff>
              </to>
            </anchor>
          </objectPr>
        </oleObject>
      </mc:Choice>
      <mc:Fallback>
        <oleObject progId="Acrobat.Document.11" shapeId="3094" r:id="rId40"/>
      </mc:Fallback>
    </mc:AlternateContent>
    <mc:AlternateContent xmlns:mc="http://schemas.openxmlformats.org/markup-compatibility/2006">
      <mc:Choice Requires="x14">
        <oleObject progId="Acrobat.Document.11" shapeId="3095" r:id="rId42">
          <objectPr defaultSize="0" autoPict="0" r:id="rId43">
            <anchor moveWithCells="1">
              <from>
                <xdr:col>0</xdr:col>
                <xdr:colOff>0</xdr:colOff>
                <xdr:row>334</xdr:row>
                <xdr:rowOff>0</xdr:rowOff>
              </from>
              <to>
                <xdr:col>0</xdr:col>
                <xdr:colOff>1981200</xdr:colOff>
                <xdr:row>351</xdr:row>
                <xdr:rowOff>57150</xdr:rowOff>
              </to>
            </anchor>
          </objectPr>
        </oleObject>
      </mc:Choice>
      <mc:Fallback>
        <oleObject progId="Acrobat.Document.11" shapeId="3095" r:id="rId42"/>
      </mc:Fallback>
    </mc:AlternateContent>
    <mc:AlternateContent xmlns:mc="http://schemas.openxmlformats.org/markup-compatibility/2006">
      <mc:Choice Requires="x14">
        <oleObject progId="Acrobat.Document.11" shapeId="3096" r:id="rId44">
          <objectPr defaultSize="0" autoPict="0" r:id="rId45">
            <anchor moveWithCells="1">
              <from>
                <xdr:col>0</xdr:col>
                <xdr:colOff>0</xdr:colOff>
                <xdr:row>314</xdr:row>
                <xdr:rowOff>0</xdr:rowOff>
              </from>
              <to>
                <xdr:col>0</xdr:col>
                <xdr:colOff>1981200</xdr:colOff>
                <xdr:row>331</xdr:row>
                <xdr:rowOff>47625</xdr:rowOff>
              </to>
            </anchor>
          </objectPr>
        </oleObject>
      </mc:Choice>
      <mc:Fallback>
        <oleObject progId="Acrobat.Document.11" shapeId="3096" r:id="rId44"/>
      </mc:Fallback>
    </mc:AlternateContent>
    <mc:AlternateContent xmlns:mc="http://schemas.openxmlformats.org/markup-compatibility/2006">
      <mc:Choice Requires="x14">
        <oleObject progId="Acrobat.Document.11" shapeId="3097" r:id="rId46">
          <objectPr defaultSize="0" autoPict="0" r:id="rId47">
            <anchor moveWithCells="1">
              <from>
                <xdr:col>0</xdr:col>
                <xdr:colOff>0</xdr:colOff>
                <xdr:row>293</xdr:row>
                <xdr:rowOff>0</xdr:rowOff>
              </from>
              <to>
                <xdr:col>0</xdr:col>
                <xdr:colOff>1981200</xdr:colOff>
                <xdr:row>310</xdr:row>
                <xdr:rowOff>57150</xdr:rowOff>
              </to>
            </anchor>
          </objectPr>
        </oleObject>
      </mc:Choice>
      <mc:Fallback>
        <oleObject progId="Acrobat.Document.11" shapeId="3097" r:id="rId46"/>
      </mc:Fallback>
    </mc:AlternateContent>
    <mc:AlternateContent xmlns:mc="http://schemas.openxmlformats.org/markup-compatibility/2006">
      <mc:Choice Requires="x14">
        <oleObject progId="Acrobat.Document.11" shapeId="3098" r:id="rId48">
          <objectPr defaultSize="0" autoPict="0" r:id="rId49">
            <anchor moveWithCells="1">
              <from>
                <xdr:col>0</xdr:col>
                <xdr:colOff>0</xdr:colOff>
                <xdr:row>273</xdr:row>
                <xdr:rowOff>38100</xdr:rowOff>
              </from>
              <to>
                <xdr:col>0</xdr:col>
                <xdr:colOff>1981200</xdr:colOff>
                <xdr:row>290</xdr:row>
                <xdr:rowOff>95250</xdr:rowOff>
              </to>
            </anchor>
          </objectPr>
        </oleObject>
      </mc:Choice>
      <mc:Fallback>
        <oleObject progId="Acrobat.Document.11" shapeId="3098" r:id="rId48"/>
      </mc:Fallback>
    </mc:AlternateContent>
    <mc:AlternateContent xmlns:mc="http://schemas.openxmlformats.org/markup-compatibility/2006">
      <mc:Choice Requires="x14">
        <oleObject progId="Acrobat.Document.11" shapeId="3100" r:id="rId50">
          <objectPr defaultSize="0" autoPict="0" r:id="rId51">
            <anchor moveWithCells="1">
              <from>
                <xdr:col>0</xdr:col>
                <xdr:colOff>0</xdr:colOff>
                <xdr:row>180</xdr:row>
                <xdr:rowOff>0</xdr:rowOff>
              </from>
              <to>
                <xdr:col>0</xdr:col>
                <xdr:colOff>1981200</xdr:colOff>
                <xdr:row>197</xdr:row>
                <xdr:rowOff>57150</xdr:rowOff>
              </to>
            </anchor>
          </objectPr>
        </oleObject>
      </mc:Choice>
      <mc:Fallback>
        <oleObject progId="Acrobat.Document.11" shapeId="3100" r:id="rId50"/>
      </mc:Fallback>
    </mc:AlternateContent>
    <mc:AlternateContent xmlns:mc="http://schemas.openxmlformats.org/markup-compatibility/2006">
      <mc:Choice Requires="x14">
        <oleObject progId="Acrobat.Document.11" shapeId="3101" r:id="rId52">
          <objectPr defaultSize="0" autoPict="0" r:id="rId53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0</xdr:col>
                <xdr:colOff>1981200</xdr:colOff>
                <xdr:row>21</xdr:row>
                <xdr:rowOff>57150</xdr:rowOff>
              </to>
            </anchor>
          </objectPr>
        </oleObject>
      </mc:Choice>
      <mc:Fallback>
        <oleObject progId="Acrobat.Document.11" shapeId="3101" r:id="rId52"/>
      </mc:Fallback>
    </mc:AlternateContent>
    <mc:AlternateContent xmlns:mc="http://schemas.openxmlformats.org/markup-compatibility/2006">
      <mc:Choice Requires="x14">
        <oleObject progId="Acrobat.Document.11" shapeId="3102" r:id="rId54">
          <objectPr defaultSize="0" autoPict="0" r:id="rId55">
            <anchor moveWithCells="1">
              <from>
                <xdr:col>0</xdr:col>
                <xdr:colOff>0</xdr:colOff>
                <xdr:row>91</xdr:row>
                <xdr:rowOff>0</xdr:rowOff>
              </from>
              <to>
                <xdr:col>0</xdr:col>
                <xdr:colOff>1981200</xdr:colOff>
                <xdr:row>108</xdr:row>
                <xdr:rowOff>57150</xdr:rowOff>
              </to>
            </anchor>
          </objectPr>
        </oleObject>
      </mc:Choice>
      <mc:Fallback>
        <oleObject progId="Acrobat.Document.11" shapeId="3102" r:id="rId5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3</vt:i4>
      </vt:variant>
      <vt:variant>
        <vt:lpstr>Nimetyt alueet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MSRP_spreadsheet!Tulostusotsikot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Jori Niskanen</cp:lastModifiedBy>
  <cp:lastPrinted>2008-01-25T00:54:40Z</cp:lastPrinted>
  <dcterms:created xsi:type="dcterms:W3CDTF">2007-09-19T17:02:49Z</dcterms:created>
  <dcterms:modified xsi:type="dcterms:W3CDTF">2016-02-22T22:54:19Z</dcterms:modified>
</cp:coreProperties>
</file>