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28800" windowHeight="12300" activeTab="2"/>
  </bookViews>
  <sheets>
    <sheet name="MSRP_spreadsheet" sheetId="1" r:id="rId1"/>
    <sheet name="Supporting_Calculations" sheetId="2" r:id="rId2"/>
    <sheet name="Reciepts-Documentation" sheetId="6" r:id="rId3"/>
  </sheets>
  <definedNames>
    <definedName name="_xlnm.Print_Titles" localSheetId="0">MSRP_spreadsheet!$1:$1</definedName>
    <definedName name="spptdoc">'Reciepts-Documentation'!$A$282</definedName>
  </definedNames>
  <calcPr calcId="125725" fullCalcOnLoad="1"/>
</workbook>
</file>

<file path=xl/calcChain.xml><?xml version="1.0" encoding="utf-8"?>
<calcChain xmlns="http://schemas.openxmlformats.org/spreadsheetml/2006/main">
  <c r="G245" i="6"/>
  <c r="G146" i="1"/>
  <c r="F74"/>
  <c r="F60"/>
  <c r="G53"/>
  <c r="F52"/>
  <c r="F33"/>
  <c r="G225" i="6"/>
  <c r="G224"/>
  <c r="L209"/>
  <c r="L218"/>
  <c r="G205"/>
  <c r="F205"/>
  <c r="E153"/>
  <c r="G153"/>
  <c r="F141"/>
  <c r="G141"/>
  <c r="G117"/>
  <c r="E93"/>
  <c r="G93"/>
  <c r="F62"/>
  <c r="G62"/>
  <c r="G30"/>
  <c r="A4" i="2"/>
  <c r="B1"/>
  <c r="C2"/>
  <c r="D2"/>
  <c r="E2"/>
  <c r="F2"/>
  <c r="B2"/>
  <c r="A1"/>
  <c r="E152" i="1"/>
  <c r="G133"/>
  <c r="G134"/>
  <c r="G135"/>
  <c r="G136"/>
  <c r="G137"/>
  <c r="G138"/>
  <c r="G139"/>
  <c r="G140"/>
  <c r="G141"/>
  <c r="G142"/>
  <c r="G143"/>
  <c r="G144"/>
  <c r="G145"/>
  <c r="G147"/>
  <c r="G129"/>
  <c r="G23"/>
  <c r="G7"/>
  <c r="G8"/>
  <c r="G9"/>
  <c r="G10"/>
  <c r="G11"/>
  <c r="G12"/>
  <c r="G13"/>
  <c r="G14"/>
  <c r="G15"/>
  <c r="G18"/>
  <c r="G19"/>
  <c r="G20"/>
  <c r="G21"/>
  <c r="G22"/>
  <c r="G24"/>
  <c r="G25"/>
  <c r="G26"/>
  <c r="G32"/>
  <c r="G33"/>
  <c r="G36"/>
  <c r="G37"/>
  <c r="G41"/>
  <c r="G42"/>
  <c r="G43"/>
  <c r="G44"/>
  <c r="G45"/>
  <c r="G46"/>
  <c r="G47"/>
  <c r="G48"/>
  <c r="G49"/>
  <c r="G52"/>
  <c r="G54"/>
  <c r="G55"/>
  <c r="G56"/>
  <c r="G57"/>
  <c r="G58"/>
  <c r="G59"/>
  <c r="G60"/>
  <c r="G61"/>
  <c r="G64"/>
  <c r="G65"/>
  <c r="G66"/>
  <c r="G67"/>
  <c r="G68"/>
  <c r="G69"/>
  <c r="G70"/>
  <c r="G73"/>
  <c r="G74"/>
  <c r="G75"/>
  <c r="G76"/>
  <c r="G77"/>
  <c r="G78"/>
  <c r="G79"/>
  <c r="G82"/>
  <c r="G83"/>
  <c r="G84"/>
  <c r="G85"/>
  <c r="G86"/>
  <c r="G87"/>
  <c r="G88"/>
  <c r="G89"/>
  <c r="G90"/>
  <c r="G91"/>
  <c r="G92"/>
  <c r="G93"/>
  <c r="G96"/>
  <c r="G97"/>
  <c r="G98"/>
  <c r="G99"/>
  <c r="G100"/>
  <c r="G101"/>
  <c r="G102"/>
  <c r="G105"/>
  <c r="G106"/>
  <c r="G107"/>
  <c r="G108"/>
  <c r="G109"/>
  <c r="G112"/>
  <c r="G113"/>
  <c r="G114"/>
  <c r="G115"/>
  <c r="G116"/>
  <c r="G117"/>
  <c r="G118"/>
  <c r="G119"/>
  <c r="G120"/>
  <c r="G121"/>
  <c r="G122"/>
  <c r="G123"/>
  <c r="G124"/>
  <c r="G125"/>
  <c r="G126"/>
  <c r="G130"/>
  <c r="G131"/>
  <c r="G132"/>
  <c r="G148"/>
  <c r="G149"/>
  <c r="G150"/>
  <c r="A15" i="2"/>
  <c r="A6"/>
  <c r="A7"/>
  <c r="A8"/>
  <c r="A9"/>
  <c r="A10"/>
  <c r="A11"/>
  <c r="A12"/>
  <c r="A13"/>
  <c r="A14"/>
  <c r="A17"/>
  <c r="A18"/>
  <c r="A19"/>
  <c r="A20"/>
  <c r="A21"/>
  <c r="A22"/>
  <c r="A23"/>
  <c r="A24"/>
  <c r="A25"/>
  <c r="A26"/>
  <c r="A28"/>
  <c r="A29"/>
  <c r="A30"/>
  <c r="A31"/>
  <c r="A32"/>
  <c r="A33"/>
  <c r="A34"/>
  <c r="A35"/>
  <c r="A36"/>
  <c r="A37"/>
  <c r="A38"/>
  <c r="A40"/>
  <c r="A41"/>
  <c r="A42"/>
  <c r="A43"/>
  <c r="A44"/>
  <c r="A45"/>
  <c r="A46"/>
  <c r="A47"/>
  <c r="A48"/>
  <c r="A49"/>
  <c r="A51"/>
  <c r="A52"/>
  <c r="A53"/>
  <c r="A54"/>
  <c r="A55"/>
  <c r="A56"/>
  <c r="A57"/>
  <c r="A58"/>
  <c r="A59"/>
  <c r="A60"/>
  <c r="A61"/>
  <c r="A63"/>
  <c r="A64"/>
  <c r="A65"/>
  <c r="A66"/>
  <c r="A67"/>
  <c r="A68"/>
  <c r="A69"/>
  <c r="A70"/>
  <c r="A72"/>
  <c r="A73"/>
  <c r="A74"/>
  <c r="A75"/>
  <c r="A76"/>
  <c r="A77"/>
  <c r="A78"/>
  <c r="A79"/>
  <c r="A81"/>
  <c r="A82"/>
  <c r="A83"/>
  <c r="A84"/>
  <c r="A85"/>
  <c r="A86"/>
  <c r="A87"/>
  <c r="A88"/>
  <c r="A89"/>
  <c r="A90"/>
  <c r="A91"/>
  <c r="A92"/>
  <c r="A93"/>
  <c r="A95"/>
  <c r="A96"/>
  <c r="A97"/>
  <c r="A98"/>
  <c r="A99"/>
  <c r="A100"/>
  <c r="A101"/>
  <c r="A102"/>
  <c r="A104"/>
  <c r="A105"/>
  <c r="A106"/>
  <c r="A107"/>
  <c r="A108"/>
  <c r="A109"/>
  <c r="A111"/>
  <c r="A112"/>
  <c r="A113"/>
  <c r="A114"/>
  <c r="A115"/>
  <c r="A116"/>
  <c r="A117"/>
  <c r="A118"/>
  <c r="A119"/>
  <c r="A120"/>
  <c r="A121"/>
  <c r="A122"/>
  <c r="A123"/>
  <c r="A124"/>
  <c r="A125"/>
  <c r="A126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F152" i="1"/>
  <c r="D152"/>
  <c r="C152"/>
  <c r="C154"/>
  <c r="G152"/>
</calcChain>
</file>

<file path=xl/sharedStrings.xml><?xml version="1.0" encoding="utf-8"?>
<sst xmlns="http://schemas.openxmlformats.org/spreadsheetml/2006/main" count="218" uniqueCount="172">
  <si>
    <t>Exhaust System</t>
  </si>
  <si>
    <t>Front Suspension</t>
  </si>
  <si>
    <t>Rear Suspension</t>
  </si>
  <si>
    <t>muffler</t>
  </si>
  <si>
    <t>Drivetrain</t>
  </si>
  <si>
    <t>track</t>
  </si>
  <si>
    <t>studs</t>
  </si>
  <si>
    <t>Air Management/Intake System</t>
  </si>
  <si>
    <t>Cooling System</t>
  </si>
  <si>
    <t>air pump plumbing</t>
  </si>
  <si>
    <t>jackshaft</t>
  </si>
  <si>
    <t>chaincase/gear box</t>
  </si>
  <si>
    <t>drive clutch</t>
  </si>
  <si>
    <t>driven clutch</t>
  </si>
  <si>
    <t>drive belt</t>
  </si>
  <si>
    <t>diesel particulate filter</t>
  </si>
  <si>
    <t>oxidation catalyst</t>
  </si>
  <si>
    <t>secondary air pump</t>
  </si>
  <si>
    <t>skis</t>
  </si>
  <si>
    <t>shocks</t>
  </si>
  <si>
    <t>springs</t>
  </si>
  <si>
    <t>trailing arms/A-arms</t>
  </si>
  <si>
    <t>wheels</t>
  </si>
  <si>
    <t>hyfax/sliders</t>
  </si>
  <si>
    <t>mount points</t>
  </si>
  <si>
    <t>Noise/Vibration/Harshness</t>
  </si>
  <si>
    <t>radiator</t>
  </si>
  <si>
    <t>internal parts coating</t>
  </si>
  <si>
    <t>Chassis</t>
  </si>
  <si>
    <t>seat</t>
  </si>
  <si>
    <t>hood</t>
  </si>
  <si>
    <t>windshield</t>
  </si>
  <si>
    <t>skirting</t>
  </si>
  <si>
    <t>hood lining</t>
  </si>
  <si>
    <t>tunnel lining</t>
  </si>
  <si>
    <t>electric motor</t>
  </si>
  <si>
    <t>pistons/rings/connecting rods</t>
  </si>
  <si>
    <t>Fuel Management</t>
  </si>
  <si>
    <t>supercharger</t>
  </si>
  <si>
    <t>air box/air filter</t>
  </si>
  <si>
    <t>pipes/tubes</t>
  </si>
  <si>
    <t>heat management</t>
  </si>
  <si>
    <t>fan</t>
  </si>
  <si>
    <t>heat exchanger</t>
  </si>
  <si>
    <t>thermostat</t>
  </si>
  <si>
    <t>fuel tank</t>
  </si>
  <si>
    <t>battery(s)</t>
  </si>
  <si>
    <t>battery box</t>
  </si>
  <si>
    <t>hand guards</t>
  </si>
  <si>
    <t>throttle</t>
  </si>
  <si>
    <t>brake system</t>
  </si>
  <si>
    <t>Engine/Motor</t>
  </si>
  <si>
    <t>Electrical</t>
  </si>
  <si>
    <t>switches</t>
  </si>
  <si>
    <t>connectors</t>
  </si>
  <si>
    <t>fuses</t>
  </si>
  <si>
    <t>wire/cable</t>
  </si>
  <si>
    <t>lighting</t>
  </si>
  <si>
    <t>turbocharger</t>
  </si>
  <si>
    <t>spark-ignition/compression-ignition</t>
  </si>
  <si>
    <t>Description/Details</t>
  </si>
  <si>
    <t>tow hitch/rack</t>
  </si>
  <si>
    <t>12 VDC outlet</t>
  </si>
  <si>
    <t>handle bar hooks</t>
  </si>
  <si>
    <t>mirrors</t>
  </si>
  <si>
    <t>tachometer</t>
  </si>
  <si>
    <t>electric start</t>
  </si>
  <si>
    <t>driveshaft/drive sprockets</t>
  </si>
  <si>
    <t>fiberglass packing</t>
  </si>
  <si>
    <t>handlebars/hooks/risers</t>
  </si>
  <si>
    <t>heated grips</t>
  </si>
  <si>
    <t>fuel line</t>
  </si>
  <si>
    <t>fuel filter</t>
  </si>
  <si>
    <t>fuel pressure regulator</t>
  </si>
  <si>
    <t>fuel pump</t>
  </si>
  <si>
    <t>carburetor</t>
  </si>
  <si>
    <t>throttle body</t>
  </si>
  <si>
    <t>fuel injector (PFI, SDI, DI)</t>
  </si>
  <si>
    <t>intercooler</t>
  </si>
  <si>
    <t>steering components</t>
  </si>
  <si>
    <t>clutch adaptor</t>
  </si>
  <si>
    <t>cvt guarding/cover</t>
  </si>
  <si>
    <t>coolant pump</t>
  </si>
  <si>
    <t>fabrication</t>
  </si>
  <si>
    <t>reverse</t>
  </si>
  <si>
    <t>bulkhead modification</t>
  </si>
  <si>
    <t>tunnel modification</t>
  </si>
  <si>
    <t>motor mount</t>
  </si>
  <si>
    <t>motor charger</t>
  </si>
  <si>
    <t>contactor</t>
  </si>
  <si>
    <t>motor controller</t>
  </si>
  <si>
    <t>injector controller</t>
  </si>
  <si>
    <t>boost controller</t>
  </si>
  <si>
    <t>exhaust gas temperature (EGT) sensor</t>
  </si>
  <si>
    <t>general sensor(s)</t>
  </si>
  <si>
    <t>Component</t>
  </si>
  <si>
    <t>Mfg. quote + 50%</t>
  </si>
  <si>
    <t>Whls. + 50%</t>
  </si>
  <si>
    <t>auxiliary energy sources</t>
  </si>
  <si>
    <t>Notes:</t>
  </si>
  <si>
    <t>1. Add additional rows under appropriate heading to include non-listed components/modifications</t>
  </si>
  <si>
    <t>Per Item MSRP</t>
  </si>
  <si>
    <t>Factory options utilized on competition sled</t>
  </si>
  <si>
    <t>engine calibration software</t>
  </si>
  <si>
    <t>engine calibration hardware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</si>
  <si>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</si>
  <si>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</si>
  <si>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t>6. Diesel, hybrid electric, and full electric base sled MSRP: reduce chassis cost by 40% i.e., complete base snowmobile with factory engine is $8,000, base MSRP would equal $8,000 x 0.6 = $4800</t>
  </si>
  <si>
    <t>head</t>
  </si>
  <si>
    <t>cylinder</t>
  </si>
  <si>
    <t>Total</t>
  </si>
  <si>
    <t>Subtotals:</t>
  </si>
  <si>
    <t>other</t>
  </si>
  <si>
    <t>Sled MSRP or Highest Value of modified components</t>
  </si>
  <si>
    <t>pulley</t>
  </si>
  <si>
    <t>Retail cost of added component</t>
  </si>
  <si>
    <t>Retail of most expensive part +50% for substituted component</t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</si>
  <si>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</si>
  <si>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</si>
  <si>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2018 model year base sled (reflects engine choice)</t>
  </si>
  <si>
    <t>Reciept #</t>
  </si>
  <si>
    <t>Comments</t>
  </si>
  <si>
    <t>2016 model year base sled (reflects engine choice)</t>
  </si>
  <si>
    <t>2016 Ski Doo MXZ Sport 600 ACE</t>
  </si>
  <si>
    <t>Base Sled (Includes hitch price)</t>
  </si>
  <si>
    <t>Retail Component</t>
  </si>
  <si>
    <t>Intake charge piping couplers</t>
  </si>
  <si>
    <t>Silicone pipe couplers</t>
  </si>
  <si>
    <t xml:space="preserve">Removed and added Universal </t>
  </si>
  <si>
    <t>Replacement Component</t>
  </si>
  <si>
    <t>mini-radiator</t>
  </si>
  <si>
    <t>Radiator Line</t>
  </si>
  <si>
    <t>Water line</t>
  </si>
  <si>
    <t>For 3ft</t>
  </si>
  <si>
    <t>intake vaccum line</t>
  </si>
  <si>
    <t>Universal Oval Canister Style Muffer</t>
  </si>
  <si>
    <t>Replacement Component, Based off of more expensive stock price</t>
  </si>
  <si>
    <t>Stainless Steel Tubing</t>
  </si>
  <si>
    <t>Quantity: 3ft</t>
  </si>
  <si>
    <t>Catalyst</t>
  </si>
  <si>
    <t>Lean NOx Trap</t>
  </si>
  <si>
    <t>Mid Air Shock</t>
  </si>
  <si>
    <t>OE Parts removed</t>
  </si>
  <si>
    <t>Cost</t>
  </si>
  <si>
    <t>38 (x2)</t>
  </si>
  <si>
    <t>total</t>
  </si>
  <si>
    <t>Sound Damping Material</t>
  </si>
  <si>
    <t>Flex-Fuel Sensor</t>
  </si>
  <si>
    <t>GM Flex-Fuel sensor</t>
  </si>
  <si>
    <t>Supporting Documentation</t>
  </si>
  <si>
    <t>engine calibration hardware compared to stock</t>
  </si>
  <si>
    <t>(Research, not for production)</t>
  </si>
  <si>
    <t>Sample Exhaust Manifold</t>
  </si>
  <si>
    <t>Sample Intake Assembly</t>
  </si>
  <si>
    <t>Dyno Output</t>
  </si>
  <si>
    <t>Does not produce greater power than stock</t>
  </si>
  <si>
    <t>Kettering Bulldogs</t>
  </si>
  <si>
    <t>Receipt #</t>
  </si>
  <si>
    <t>Based off of typical price of representative sled with selected features</t>
  </si>
  <si>
    <t>turbocharger plumbing</t>
  </si>
  <si>
    <t>Intake piping couplers</t>
  </si>
  <si>
    <t>Removed and added universal</t>
  </si>
  <si>
    <t>water line</t>
  </si>
  <si>
    <t>rubber vaccuum line</t>
  </si>
  <si>
    <t>radiator line</t>
  </si>
  <si>
    <t>intake vaccuum line</t>
  </si>
  <si>
    <t>Universal Oval Canister Style Muffler</t>
  </si>
  <si>
    <t>Custom LNT Catalyst</t>
  </si>
  <si>
    <t>Welding Exhaust</t>
  </si>
  <si>
    <t>GM Flex Fuel Sensor</t>
  </si>
  <si>
    <t>Narrow band O2 Sensor</t>
  </si>
  <si>
    <t>Bosch O2 Sensor</t>
  </si>
</sst>
</file>

<file path=xl/styles.xml><?xml version="1.0" encoding="utf-8"?>
<styleSheet xmlns="http://schemas.openxmlformats.org/spreadsheetml/2006/main">
  <numFmts count="4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1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  <scheme val="minor"/>
    </font>
    <font>
      <u/>
      <sz val="9.35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16"/>
      <color rgb="FF00B0F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7D257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7" fillId="0" borderId="0"/>
    <xf numFmtId="0" fontId="7" fillId="0" borderId="0"/>
  </cellStyleXfs>
  <cellXfs count="78">
    <xf numFmtId="0" fontId="0" fillId="0" borderId="0" xfId="0"/>
    <xf numFmtId="0" fontId="2" fillId="0" borderId="1" xfId="0" applyFont="1" applyBorder="1"/>
    <xf numFmtId="0" fontId="0" fillId="0" borderId="1" xfId="0" applyBorder="1"/>
    <xf numFmtId="0" fontId="5" fillId="0" borderId="0" xfId="0" applyFont="1" applyAlignment="1">
      <alignment horizontal="center"/>
    </xf>
    <xf numFmtId="0" fontId="0" fillId="0" borderId="2" xfId="0" applyBorder="1"/>
    <xf numFmtId="0" fontId="2" fillId="2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6" fontId="3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0" borderId="1" xfId="1" applyNumberFormat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2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/>
    </xf>
    <xf numFmtId="0" fontId="2" fillId="2" borderId="1" xfId="9" applyFont="1" applyFill="1" applyBorder="1" applyAlignment="1">
      <alignment horizontal="center"/>
    </xf>
    <xf numFmtId="0" fontId="2" fillId="2" borderId="0" xfId="9" applyFont="1" applyFill="1" applyBorder="1" applyAlignment="1">
      <alignment horizontal="center"/>
    </xf>
    <xf numFmtId="0" fontId="7" fillId="0" borderId="0" xfId="12"/>
    <xf numFmtId="0" fontId="7" fillId="0" borderId="1" xfId="12" applyBorder="1"/>
    <xf numFmtId="0" fontId="9" fillId="3" borderId="1" xfId="12" applyFont="1" applyFill="1" applyBorder="1"/>
    <xf numFmtId="0" fontId="3" fillId="3" borderId="1" xfId="9" applyNumberFormat="1" applyFont="1" applyFill="1" applyBorder="1" applyAlignment="1">
      <alignment horizontal="center" vertical="center" wrapText="1"/>
    </xf>
    <xf numFmtId="164" fontId="7" fillId="3" borderId="1" xfId="12" applyNumberFormat="1" applyFill="1" applyBorder="1"/>
    <xf numFmtId="164" fontId="1" fillId="4" borderId="1" xfId="7" applyNumberFormat="1" applyFont="1" applyFill="1" applyBorder="1" applyAlignment="1"/>
    <xf numFmtId="0" fontId="1" fillId="4" borderId="1" xfId="7" applyNumberFormat="1" applyFont="1" applyFill="1" applyBorder="1" applyAlignment="1"/>
    <xf numFmtId="0" fontId="3" fillId="3" borderId="1" xfId="9" applyFont="1" applyFill="1" applyBorder="1" applyAlignment="1">
      <alignment vertical="center"/>
    </xf>
    <xf numFmtId="0" fontId="7" fillId="3" borderId="1" xfId="12" applyNumberFormat="1" applyFill="1" applyBorder="1" applyAlignment="1">
      <alignment wrapText="1"/>
    </xf>
    <xf numFmtId="164" fontId="7" fillId="4" borderId="1" xfId="12" applyNumberFormat="1" applyFill="1" applyBorder="1"/>
    <xf numFmtId="0" fontId="7" fillId="4" borderId="1" xfId="12" applyNumberFormat="1" applyFill="1" applyBorder="1"/>
    <xf numFmtId="0" fontId="3" fillId="0" borderId="0" xfId="9" applyFont="1" applyFill="1" applyBorder="1" applyAlignment="1">
      <alignment vertical="center"/>
    </xf>
    <xf numFmtId="0" fontId="7" fillId="0" borderId="0" xfId="12" applyNumberFormat="1" applyFill="1" applyBorder="1" applyAlignment="1">
      <alignment wrapText="1"/>
    </xf>
    <xf numFmtId="164" fontId="7" fillId="0" borderId="0" xfId="12" applyNumberFormat="1" applyFill="1" applyBorder="1"/>
    <xf numFmtId="0" fontId="7" fillId="0" borderId="0" xfId="12" applyNumberFormat="1" applyFill="1" applyBorder="1"/>
    <xf numFmtId="0" fontId="3" fillId="0" borderId="4" xfId="9" applyFont="1" applyFill="1" applyBorder="1" applyAlignment="1">
      <alignment vertical="center"/>
    </xf>
    <xf numFmtId="0" fontId="7" fillId="0" borderId="4" xfId="12" applyNumberFormat="1" applyFill="1" applyBorder="1" applyAlignment="1">
      <alignment wrapText="1"/>
    </xf>
    <xf numFmtId="164" fontId="7" fillId="0" borderId="4" xfId="12" applyNumberFormat="1" applyFill="1" applyBorder="1"/>
    <xf numFmtId="0" fontId="7" fillId="0" borderId="4" xfId="12" applyNumberFormat="1" applyFill="1" applyBorder="1"/>
    <xf numFmtId="0" fontId="3" fillId="3" borderId="2" xfId="9" applyFont="1" applyFill="1" applyBorder="1" applyAlignment="1">
      <alignment vertical="center"/>
    </xf>
    <xf numFmtId="0" fontId="7" fillId="3" borderId="2" xfId="12" applyNumberFormat="1" applyFill="1" applyBorder="1" applyAlignment="1">
      <alignment wrapText="1"/>
    </xf>
    <xf numFmtId="164" fontId="7" fillId="3" borderId="2" xfId="12" applyNumberFormat="1" applyFill="1" applyBorder="1"/>
    <xf numFmtId="164" fontId="7" fillId="4" borderId="2" xfId="12" applyNumberFormat="1" applyFill="1" applyBorder="1"/>
    <xf numFmtId="0" fontId="7" fillId="4" borderId="2" xfId="12" applyNumberFormat="1" applyFill="1" applyBorder="1"/>
    <xf numFmtId="0" fontId="8" fillId="4" borderId="1" xfId="8" applyNumberFormat="1" applyFill="1" applyBorder="1" applyAlignment="1" applyProtection="1">
      <alignment horizontal="center"/>
    </xf>
    <xf numFmtId="0" fontId="3" fillId="3" borderId="1" xfId="9" applyFill="1" applyBorder="1" applyAlignment="1">
      <alignment vertical="center"/>
    </xf>
    <xf numFmtId="0" fontId="7" fillId="5" borderId="5" xfId="12" applyFill="1" applyBorder="1"/>
    <xf numFmtId="0" fontId="7" fillId="5" borderId="6" xfId="12" applyFill="1" applyBorder="1"/>
    <xf numFmtId="0" fontId="7" fillId="0" borderId="7" xfId="12" applyBorder="1" applyAlignment="1">
      <alignment horizontal="right"/>
    </xf>
    <xf numFmtId="44" fontId="0" fillId="0" borderId="8" xfId="7" applyFont="1" applyBorder="1"/>
    <xf numFmtId="0" fontId="7" fillId="0" borderId="9" xfId="12" applyBorder="1"/>
    <xf numFmtId="44" fontId="0" fillId="0" borderId="10" xfId="7" applyFont="1" applyBorder="1"/>
    <xf numFmtId="0" fontId="7" fillId="0" borderId="9" xfId="12" applyBorder="1" applyAlignment="1">
      <alignment horizontal="right"/>
    </xf>
    <xf numFmtId="44" fontId="7" fillId="5" borderId="6" xfId="12" applyNumberFormat="1" applyFill="1" applyBorder="1"/>
    <xf numFmtId="0" fontId="7" fillId="3" borderId="1" xfId="12" applyFill="1" applyBorder="1"/>
    <xf numFmtId="0" fontId="10" fillId="6" borderId="2" xfId="0" applyFont="1" applyFill="1" applyBorder="1" applyAlignment="1">
      <alignment horizontal="right" vertical="center"/>
    </xf>
    <xf numFmtId="0" fontId="2" fillId="2" borderId="11" xfId="0" applyFont="1" applyFill="1" applyBorder="1" applyAlignment="1"/>
    <xf numFmtId="0" fontId="2" fillId="0" borderId="12" xfId="0" applyFont="1" applyFill="1" applyBorder="1" applyAlignment="1"/>
    <xf numFmtId="0" fontId="2" fillId="0" borderId="13" xfId="0" applyFont="1" applyFill="1" applyBorder="1" applyAlignment="1"/>
    <xf numFmtId="0" fontId="8" fillId="0" borderId="1" xfId="8" applyBorder="1" applyAlignment="1" applyProtection="1"/>
    <xf numFmtId="0" fontId="0" fillId="0" borderId="1" xfId="0" applyBorder="1" applyAlignment="1">
      <alignment horizontal="center" vertical="center"/>
    </xf>
    <xf numFmtId="0" fontId="7" fillId="3" borderId="1" xfId="12" applyNumberFormat="1" applyFill="1" applyBorder="1"/>
    <xf numFmtId="0" fontId="4" fillId="0" borderId="14" xfId="0" applyFont="1" applyBorder="1" applyAlignment="1"/>
    <xf numFmtId="0" fontId="0" fillId="0" borderId="0" xfId="0" applyAlignment="1"/>
    <xf numFmtId="0" fontId="0" fillId="0" borderId="15" xfId="0" applyBorder="1" applyAlignment="1"/>
    <xf numFmtId="0" fontId="4" fillId="0" borderId="16" xfId="0" applyFont="1" applyBorder="1" applyAlignment="1"/>
    <xf numFmtId="0" fontId="0" fillId="0" borderId="4" xfId="0" applyBorder="1" applyAlignment="1"/>
    <xf numFmtId="0" fontId="0" fillId="0" borderId="17" xfId="0" applyBorder="1" applyAlignment="1"/>
    <xf numFmtId="0" fontId="2" fillId="2" borderId="11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4" fillId="0" borderId="18" xfId="0" applyFont="1" applyBorder="1" applyAlignment="1"/>
    <xf numFmtId="0" fontId="0" fillId="0" borderId="19" xfId="0" applyBorder="1" applyAlignment="1"/>
    <xf numFmtId="0" fontId="0" fillId="0" borderId="20" xfId="0" applyBorder="1" applyAlignment="1"/>
    <xf numFmtId="0" fontId="5" fillId="0" borderId="4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" xfId="9" applyFont="1" applyFill="1" applyBorder="1" applyAlignment="1">
      <alignment horizontal="center"/>
    </xf>
  </cellXfs>
  <cellStyles count="13">
    <cellStyle name="Comma" xfId="1" builtinId="3"/>
    <cellStyle name="Comma 2" xfId="2"/>
    <cellStyle name="Comma 3" xfId="3"/>
    <cellStyle name="Comma 4" xfId="4"/>
    <cellStyle name="Currency 2" xfId="5"/>
    <cellStyle name="Currency 3" xfId="6"/>
    <cellStyle name="Currency 4" xfId="7"/>
    <cellStyle name="Hyperlink" xfId="8" builtinId="8"/>
    <cellStyle name="Normal" xfId="0" builtinId="0"/>
    <cellStyle name="Normal 2" xfId="9"/>
    <cellStyle name="Normal 3" xfId="10"/>
    <cellStyle name="Normal 4" xfId="11"/>
    <cellStyle name="Normal 5" xfId="1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jpeg"/><Relationship Id="rId14" Type="http://schemas.openxmlformats.org/officeDocument/2006/relationships/image" Target="../media/image15.png"/><Relationship Id="rId22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161925</xdr:rowOff>
    </xdr:from>
    <xdr:to>
      <xdr:col>0</xdr:col>
      <xdr:colOff>1114425</xdr:colOff>
      <xdr:row>2</xdr:row>
      <xdr:rowOff>114300</xdr:rowOff>
    </xdr:to>
    <xdr:pic>
      <xdr:nvPicPr>
        <xdr:cNvPr id="1025" name="Picture 1" descr="Image result for kettering bulldo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61925"/>
          <a:ext cx="9334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62</xdr:row>
      <xdr:rowOff>123825</xdr:rowOff>
    </xdr:from>
    <xdr:to>
      <xdr:col>5</xdr:col>
      <xdr:colOff>552450</xdr:colOff>
      <xdr:row>67</xdr:row>
      <xdr:rowOff>57150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11934825"/>
          <a:ext cx="75723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117</xdr:row>
      <xdr:rowOff>85725</xdr:rowOff>
    </xdr:from>
    <xdr:to>
      <xdr:col>4</xdr:col>
      <xdr:colOff>314325</xdr:colOff>
      <xdr:row>137</xdr:row>
      <xdr:rowOff>104775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0975" y="22374225"/>
          <a:ext cx="6800850" cy="382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141</xdr:row>
      <xdr:rowOff>19050</xdr:rowOff>
    </xdr:from>
    <xdr:to>
      <xdr:col>8</xdr:col>
      <xdr:colOff>2324100</xdr:colOff>
      <xdr:row>151</xdr:row>
      <xdr:rowOff>152400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34250" y="26879550"/>
          <a:ext cx="4295775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285</xdr:row>
      <xdr:rowOff>95250</xdr:rowOff>
    </xdr:from>
    <xdr:to>
      <xdr:col>2</xdr:col>
      <xdr:colOff>419100</xdr:colOff>
      <xdr:row>308</xdr:row>
      <xdr:rowOff>114300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675" y="54416325"/>
          <a:ext cx="5762625" cy="440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285</xdr:row>
      <xdr:rowOff>114300</xdr:rowOff>
    </xdr:from>
    <xdr:to>
      <xdr:col>8</xdr:col>
      <xdr:colOff>2066925</xdr:colOff>
      <xdr:row>305</xdr:row>
      <xdr:rowOff>161925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19800" y="54435375"/>
          <a:ext cx="535305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311</xdr:row>
      <xdr:rowOff>161925</xdr:rowOff>
    </xdr:from>
    <xdr:to>
      <xdr:col>4</xdr:col>
      <xdr:colOff>133350</xdr:colOff>
      <xdr:row>337</xdr:row>
      <xdr:rowOff>9525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76250" y="59436000"/>
          <a:ext cx="6324600" cy="480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341</xdr:row>
      <xdr:rowOff>104775</xdr:rowOff>
    </xdr:from>
    <xdr:to>
      <xdr:col>7</xdr:col>
      <xdr:colOff>276225</xdr:colOff>
      <xdr:row>362</xdr:row>
      <xdr:rowOff>133350</xdr:rowOff>
    </xdr:to>
    <xdr:pic>
      <xdr:nvPicPr>
        <xdr:cNvPr id="205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3350" y="65093850"/>
          <a:ext cx="8867775" cy="402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5</xdr:col>
      <xdr:colOff>209550</xdr:colOff>
      <xdr:row>113</xdr:row>
      <xdr:rowOff>76200</xdr:rowOff>
    </xdr:to>
    <xdr:pic>
      <xdr:nvPicPr>
        <xdr:cNvPr id="2056" name="Picture 10" descr="waterline2015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7907000"/>
          <a:ext cx="7458075" cy="3695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225</xdr:row>
      <xdr:rowOff>57150</xdr:rowOff>
    </xdr:from>
    <xdr:to>
      <xdr:col>2</xdr:col>
      <xdr:colOff>114300</xdr:colOff>
      <xdr:row>241</xdr:row>
      <xdr:rowOff>9525</xdr:rowOff>
    </xdr:to>
    <xdr:pic>
      <xdr:nvPicPr>
        <xdr:cNvPr id="2057" name="Picture 11" descr="dynamat2015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7625" y="42948225"/>
          <a:ext cx="5476875" cy="300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366</xdr:row>
      <xdr:rowOff>95250</xdr:rowOff>
    </xdr:from>
    <xdr:to>
      <xdr:col>5</xdr:col>
      <xdr:colOff>409575</xdr:colOff>
      <xdr:row>401</xdr:row>
      <xdr:rowOff>104775</xdr:rowOff>
    </xdr:to>
    <xdr:pic>
      <xdr:nvPicPr>
        <xdr:cNvPr id="2058" name="Picture 12" descr="powercurve2015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81000" y="70037325"/>
          <a:ext cx="7277100" cy="6677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4</xdr:row>
      <xdr:rowOff>104775</xdr:rowOff>
    </xdr:from>
    <xdr:to>
      <xdr:col>4</xdr:col>
      <xdr:colOff>228600</xdr:colOff>
      <xdr:row>20</xdr:row>
      <xdr:rowOff>85725</xdr:rowOff>
    </xdr:to>
    <xdr:pic>
      <xdr:nvPicPr>
        <xdr:cNvPr id="2059" name="Picture 13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4800" y="866775"/>
          <a:ext cx="6591300" cy="302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276225</xdr:colOff>
      <xdr:row>4</xdr:row>
      <xdr:rowOff>47625</xdr:rowOff>
    </xdr:from>
    <xdr:to>
      <xdr:col>8</xdr:col>
      <xdr:colOff>1095375</xdr:colOff>
      <xdr:row>13</xdr:row>
      <xdr:rowOff>57150</xdr:rowOff>
    </xdr:to>
    <xdr:pic>
      <xdr:nvPicPr>
        <xdr:cNvPr id="2060" name="Picture 14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943725" y="809625"/>
          <a:ext cx="345757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2</xdr:col>
      <xdr:colOff>352425</xdr:colOff>
      <xdr:row>43</xdr:row>
      <xdr:rowOff>104775</xdr:rowOff>
    </xdr:to>
    <xdr:pic>
      <xdr:nvPicPr>
        <xdr:cNvPr id="2061" name="Picture 17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5905500"/>
          <a:ext cx="5762625" cy="2390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205</xdr:row>
      <xdr:rowOff>76200</xdr:rowOff>
    </xdr:from>
    <xdr:to>
      <xdr:col>8</xdr:col>
      <xdr:colOff>447675</xdr:colOff>
      <xdr:row>211</xdr:row>
      <xdr:rowOff>9525</xdr:rowOff>
    </xdr:to>
    <xdr:pic>
      <xdr:nvPicPr>
        <xdr:cNvPr id="2062" name="Picture 18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t="4663" b="28308"/>
        <a:stretch>
          <a:fillRect/>
        </a:stretch>
      </xdr:blipFill>
      <xdr:spPr bwMode="auto">
        <a:xfrm>
          <a:off x="0" y="39119175"/>
          <a:ext cx="97536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141</xdr:row>
      <xdr:rowOff>85725</xdr:rowOff>
    </xdr:from>
    <xdr:to>
      <xdr:col>5</xdr:col>
      <xdr:colOff>76200</xdr:colOff>
      <xdr:row>144</xdr:row>
      <xdr:rowOff>47625</xdr:rowOff>
    </xdr:to>
    <xdr:pic>
      <xdr:nvPicPr>
        <xdr:cNvPr id="2063" name="Picture 19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26946225"/>
          <a:ext cx="73247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144</xdr:row>
      <xdr:rowOff>19050</xdr:rowOff>
    </xdr:from>
    <xdr:to>
      <xdr:col>1</xdr:col>
      <xdr:colOff>361950</xdr:colOff>
      <xdr:row>151</xdr:row>
      <xdr:rowOff>142875</xdr:rowOff>
    </xdr:to>
    <xdr:pic>
      <xdr:nvPicPr>
        <xdr:cNvPr id="2064" name="Picture 20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27451050"/>
          <a:ext cx="346710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67</xdr:row>
      <xdr:rowOff>28575</xdr:rowOff>
    </xdr:from>
    <xdr:to>
      <xdr:col>5</xdr:col>
      <xdr:colOff>104775</xdr:colOff>
      <xdr:row>84</xdr:row>
      <xdr:rowOff>133350</xdr:rowOff>
    </xdr:to>
    <xdr:pic>
      <xdr:nvPicPr>
        <xdr:cNvPr id="2065" name="Picture 21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25" y="12792075"/>
          <a:ext cx="7343775" cy="3343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1057275</xdr:colOff>
      <xdr:row>203</xdr:row>
      <xdr:rowOff>28575</xdr:rowOff>
    </xdr:from>
    <xdr:to>
      <xdr:col>8</xdr:col>
      <xdr:colOff>3914775</xdr:colOff>
      <xdr:row>214</xdr:row>
      <xdr:rowOff>38100</xdr:rowOff>
    </xdr:to>
    <xdr:pic>
      <xdr:nvPicPr>
        <xdr:cNvPr id="2066" name="Picture 22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363200" y="38690550"/>
          <a:ext cx="2857500" cy="2124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212</xdr:row>
      <xdr:rowOff>76200</xdr:rowOff>
    </xdr:from>
    <xdr:to>
      <xdr:col>2</xdr:col>
      <xdr:colOff>371475</xdr:colOff>
      <xdr:row>219</xdr:row>
      <xdr:rowOff>104775</xdr:rowOff>
    </xdr:to>
    <xdr:pic>
      <xdr:nvPicPr>
        <xdr:cNvPr id="2067" name="Picture 23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3350" y="40471725"/>
          <a:ext cx="56483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215</xdr:row>
      <xdr:rowOff>76200</xdr:rowOff>
    </xdr:from>
    <xdr:to>
      <xdr:col>8</xdr:col>
      <xdr:colOff>2190750</xdr:colOff>
      <xdr:row>221</xdr:row>
      <xdr:rowOff>57150</xdr:rowOff>
    </xdr:to>
    <xdr:pic>
      <xdr:nvPicPr>
        <xdr:cNvPr id="2068" name="Picture 24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848350" y="41043225"/>
          <a:ext cx="5648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271</xdr:row>
      <xdr:rowOff>161925</xdr:rowOff>
    </xdr:from>
    <xdr:to>
      <xdr:col>1</xdr:col>
      <xdr:colOff>581025</xdr:colOff>
      <xdr:row>278</xdr:row>
      <xdr:rowOff>123825</xdr:rowOff>
    </xdr:to>
    <xdr:pic>
      <xdr:nvPicPr>
        <xdr:cNvPr id="2069" name="Picture 25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33400" y="51816000"/>
          <a:ext cx="315277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1</xdr:col>
      <xdr:colOff>657225</xdr:colOff>
      <xdr:row>176</xdr:row>
      <xdr:rowOff>123825</xdr:rowOff>
    </xdr:to>
    <xdr:pic>
      <xdr:nvPicPr>
        <xdr:cNvPr id="2070" name="Picture 26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32385000"/>
          <a:ext cx="37623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178</xdr:row>
      <xdr:rowOff>76200</xdr:rowOff>
    </xdr:from>
    <xdr:to>
      <xdr:col>8</xdr:col>
      <xdr:colOff>514350</xdr:colOff>
      <xdr:row>186</xdr:row>
      <xdr:rowOff>95250</xdr:rowOff>
    </xdr:to>
    <xdr:pic>
      <xdr:nvPicPr>
        <xdr:cNvPr id="2071" name="Picture 27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6675" y="33985200"/>
          <a:ext cx="975360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1129553</xdr:colOff>
      <xdr:row>172</xdr:row>
      <xdr:rowOff>80683</xdr:rowOff>
    </xdr:from>
    <xdr:to>
      <xdr:col>3</xdr:col>
      <xdr:colOff>89647</xdr:colOff>
      <xdr:row>174</xdr:row>
      <xdr:rowOff>134471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xmlns="" id="{97FFDDF5-8A86-4BFB-87C0-6E138F154008}"/>
            </a:ext>
          </a:extLst>
        </xdr:cNvPr>
        <xdr:cNvSpPr txBox="1"/>
      </xdr:nvSpPr>
      <xdr:spPr>
        <a:xfrm>
          <a:off x="4387103" y="51776033"/>
          <a:ext cx="2077944" cy="42208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/>
            <a:t>$250 + $20 = $270</a:t>
          </a:r>
        </a:p>
      </xdr:txBody>
    </xdr:sp>
    <xdr:clientData/>
  </xdr:twoCellAnchor>
  <xdr:twoCellAnchor editAs="oneCell">
    <xdr:from>
      <xdr:col>0</xdr:col>
      <xdr:colOff>219075</xdr:colOff>
      <xdr:row>25</xdr:row>
      <xdr:rowOff>0</xdr:rowOff>
    </xdr:from>
    <xdr:to>
      <xdr:col>6</xdr:col>
      <xdr:colOff>247650</xdr:colOff>
      <xdr:row>27</xdr:row>
      <xdr:rowOff>142875</xdr:rowOff>
    </xdr:to>
    <xdr:pic>
      <xdr:nvPicPr>
        <xdr:cNvPr id="2073" name="Picture 29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19075" y="4762500"/>
          <a:ext cx="78581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714375</xdr:colOff>
      <xdr:row>158</xdr:row>
      <xdr:rowOff>66675</xdr:rowOff>
    </xdr:from>
    <xdr:to>
      <xdr:col>3</xdr:col>
      <xdr:colOff>476250</xdr:colOff>
      <xdr:row>160</xdr:row>
      <xdr:rowOff>114300</xdr:rowOff>
    </xdr:to>
    <xdr:pic>
      <xdr:nvPicPr>
        <xdr:cNvPr id="2074" name="Picture 30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14375" y="30165675"/>
          <a:ext cx="58483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246</xdr:row>
      <xdr:rowOff>0</xdr:rowOff>
    </xdr:from>
    <xdr:to>
      <xdr:col>2</xdr:col>
      <xdr:colOff>314325</xdr:colOff>
      <xdr:row>262</xdr:row>
      <xdr:rowOff>142875</xdr:rowOff>
    </xdr:to>
    <xdr:pic>
      <xdr:nvPicPr>
        <xdr:cNvPr id="2075" name="Picture 31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46891575"/>
          <a:ext cx="5724525" cy="319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65"/>
  <sheetViews>
    <sheetView zoomScaleNormal="100" workbookViewId="0">
      <pane xSplit="1" ySplit="2" topLeftCell="B136" activePane="bottomRight" state="frozen"/>
      <selection pane="topRight" activeCell="B1" sqref="B1"/>
      <selection pane="bottomLeft" activeCell="A3" sqref="A3"/>
      <selection pane="bottomRight" activeCell="H148" sqref="H148"/>
    </sheetView>
  </sheetViews>
  <sheetFormatPr defaultRowHeight="12.75"/>
  <cols>
    <col min="1" max="1" width="46.85546875" customWidth="1"/>
    <col min="2" max="2" width="33.85546875" customWidth="1"/>
    <col min="3" max="7" width="16.7109375" customWidth="1"/>
  </cols>
  <sheetData>
    <row r="1" spans="1:12" ht="13.5" thickBot="1">
      <c r="A1" s="5" t="s">
        <v>95</v>
      </c>
      <c r="B1" s="5" t="s">
        <v>60</v>
      </c>
      <c r="C1" s="69" t="s">
        <v>101</v>
      </c>
      <c r="D1" s="70"/>
      <c r="E1" s="70"/>
      <c r="F1" s="70"/>
      <c r="G1" s="71"/>
      <c r="H1" s="57" t="s">
        <v>157</v>
      </c>
      <c r="I1" s="58"/>
      <c r="J1" s="58"/>
      <c r="K1" s="58"/>
      <c r="L1" s="59"/>
    </row>
    <row r="2" spans="1:12" ht="64.5" thickTop="1">
      <c r="A2" s="56" t="s">
        <v>156</v>
      </c>
      <c r="B2" s="4"/>
      <c r="C2" s="17" t="s">
        <v>96</v>
      </c>
      <c r="D2" s="17" t="s">
        <v>97</v>
      </c>
      <c r="E2" s="17" t="s">
        <v>115</v>
      </c>
      <c r="F2" s="17" t="s">
        <v>116</v>
      </c>
      <c r="G2" s="17" t="s">
        <v>113</v>
      </c>
    </row>
    <row r="3" spans="1:12">
      <c r="A3" s="2"/>
      <c r="B3" s="6"/>
      <c r="C3" s="6"/>
      <c r="D3" s="6"/>
      <c r="E3" s="6"/>
      <c r="F3" s="6"/>
      <c r="G3" s="6"/>
    </row>
    <row r="4" spans="1:12">
      <c r="A4" s="1" t="s">
        <v>119</v>
      </c>
      <c r="B4" s="7" t="s">
        <v>123</v>
      </c>
      <c r="C4" s="6"/>
      <c r="D4" s="6"/>
      <c r="E4" s="6"/>
      <c r="F4" s="6"/>
      <c r="G4" s="6">
        <v>7352.48</v>
      </c>
      <c r="H4">
        <v>1</v>
      </c>
      <c r="I4" t="s">
        <v>158</v>
      </c>
    </row>
    <row r="5" spans="1:12">
      <c r="A5" s="9"/>
      <c r="B5" s="7"/>
      <c r="C5" s="6"/>
      <c r="D5" s="6"/>
      <c r="E5" s="6"/>
      <c r="F5" s="8"/>
      <c r="G5" s="6"/>
    </row>
    <row r="6" spans="1:12">
      <c r="A6" s="10" t="s">
        <v>102</v>
      </c>
      <c r="B6" s="7"/>
      <c r="C6" s="6"/>
      <c r="D6" s="6"/>
      <c r="E6" s="6"/>
      <c r="F6" s="6"/>
      <c r="G6" s="6"/>
    </row>
    <row r="7" spans="1:12">
      <c r="A7" s="9" t="s">
        <v>61</v>
      </c>
      <c r="B7" s="7"/>
      <c r="C7" s="6"/>
      <c r="D7" s="6"/>
      <c r="E7" s="6"/>
      <c r="F7" s="6"/>
      <c r="G7" s="6">
        <f t="shared" ref="G7:G67" si="0">MAX(C7:F7)</f>
        <v>0</v>
      </c>
    </row>
    <row r="8" spans="1:12">
      <c r="A8" s="9" t="s">
        <v>62</v>
      </c>
      <c r="B8" s="7"/>
      <c r="C8" s="6"/>
      <c r="D8" s="6"/>
      <c r="E8" s="6"/>
      <c r="F8" s="6"/>
      <c r="G8" s="6">
        <f t="shared" si="0"/>
        <v>0</v>
      </c>
    </row>
    <row r="9" spans="1:12">
      <c r="A9" s="9" t="s">
        <v>63</v>
      </c>
      <c r="B9" s="7"/>
      <c r="C9" s="6"/>
      <c r="D9" s="6"/>
      <c r="E9" s="6"/>
      <c r="F9" s="6"/>
      <c r="G9" s="6">
        <f t="shared" si="0"/>
        <v>0</v>
      </c>
    </row>
    <row r="10" spans="1:12">
      <c r="A10" s="9" t="s">
        <v>64</v>
      </c>
      <c r="B10" s="7"/>
      <c r="C10" s="6"/>
      <c r="D10" s="6"/>
      <c r="E10" s="6"/>
      <c r="F10" s="6"/>
      <c r="G10" s="6">
        <f t="shared" si="0"/>
        <v>0</v>
      </c>
    </row>
    <row r="11" spans="1:12">
      <c r="A11" s="9" t="s">
        <v>65</v>
      </c>
      <c r="B11" s="7"/>
      <c r="C11" s="6"/>
      <c r="D11" s="6"/>
      <c r="E11" s="6"/>
      <c r="F11" s="6"/>
      <c r="G11" s="6">
        <f t="shared" si="0"/>
        <v>0</v>
      </c>
    </row>
    <row r="12" spans="1:12">
      <c r="A12" s="9" t="s">
        <v>66</v>
      </c>
      <c r="B12" s="7"/>
      <c r="C12" s="6"/>
      <c r="D12" s="6"/>
      <c r="E12" s="6"/>
      <c r="F12" s="6"/>
      <c r="G12" s="6">
        <f t="shared" si="0"/>
        <v>0</v>
      </c>
    </row>
    <row r="13" spans="1:12">
      <c r="A13" s="9" t="s">
        <v>84</v>
      </c>
      <c r="B13" s="7"/>
      <c r="C13" s="6"/>
      <c r="D13" s="6"/>
      <c r="E13" s="6"/>
      <c r="F13" s="6"/>
      <c r="G13" s="6">
        <f t="shared" si="0"/>
        <v>0</v>
      </c>
    </row>
    <row r="14" spans="1:12">
      <c r="A14" s="11" t="s">
        <v>19</v>
      </c>
      <c r="B14" s="7"/>
      <c r="C14" s="6"/>
      <c r="D14" s="6"/>
      <c r="E14" s="6"/>
      <c r="F14" s="6"/>
      <c r="G14" s="6">
        <f t="shared" si="0"/>
        <v>0</v>
      </c>
    </row>
    <row r="15" spans="1:12">
      <c r="A15" s="11" t="s">
        <v>112</v>
      </c>
      <c r="B15" s="7"/>
      <c r="C15" s="6"/>
      <c r="D15" s="6"/>
      <c r="E15" s="6"/>
      <c r="F15" s="6"/>
      <c r="G15" s="6">
        <f t="shared" si="0"/>
        <v>0</v>
      </c>
    </row>
    <row r="16" spans="1:12">
      <c r="A16" s="9"/>
      <c r="B16" s="7"/>
      <c r="C16" s="6"/>
      <c r="D16" s="6"/>
      <c r="E16" s="6"/>
      <c r="F16" s="6"/>
      <c r="G16" s="6"/>
    </row>
    <row r="17" spans="1:9">
      <c r="A17" s="10" t="s">
        <v>51</v>
      </c>
      <c r="B17" s="7"/>
      <c r="C17" s="6"/>
      <c r="D17" s="6"/>
      <c r="E17" s="6"/>
      <c r="F17" s="6"/>
      <c r="G17" s="6"/>
    </row>
    <row r="18" spans="1:9">
      <c r="A18" s="9" t="s">
        <v>59</v>
      </c>
      <c r="B18" s="7"/>
      <c r="C18" s="8"/>
      <c r="D18" s="6"/>
      <c r="E18" s="6"/>
      <c r="F18" s="6"/>
      <c r="G18" s="6">
        <f t="shared" si="0"/>
        <v>0</v>
      </c>
    </row>
    <row r="19" spans="1:9">
      <c r="A19" s="11" t="s">
        <v>27</v>
      </c>
      <c r="B19" s="7"/>
      <c r="C19" s="8"/>
      <c r="D19" s="6"/>
      <c r="E19" s="6"/>
      <c r="F19" s="6"/>
      <c r="G19" s="6">
        <f t="shared" si="0"/>
        <v>0</v>
      </c>
    </row>
    <row r="20" spans="1:9">
      <c r="A20" s="11" t="s">
        <v>108</v>
      </c>
      <c r="B20" s="7"/>
      <c r="C20" s="6"/>
      <c r="D20" s="6"/>
      <c r="E20" s="6"/>
      <c r="F20" s="6"/>
      <c r="G20" s="6">
        <f t="shared" si="0"/>
        <v>0</v>
      </c>
    </row>
    <row r="21" spans="1:9">
      <c r="A21" s="11" t="s">
        <v>109</v>
      </c>
      <c r="B21" s="7"/>
      <c r="C21" s="6"/>
      <c r="D21" s="6"/>
      <c r="E21" s="6"/>
      <c r="F21" s="6"/>
      <c r="G21" s="6">
        <f t="shared" si="0"/>
        <v>0</v>
      </c>
    </row>
    <row r="22" spans="1:9">
      <c r="A22" s="11" t="s">
        <v>36</v>
      </c>
      <c r="B22" s="7"/>
      <c r="C22" s="6"/>
      <c r="D22" s="6"/>
      <c r="E22" s="6"/>
      <c r="F22" s="6"/>
      <c r="G22" s="6">
        <f t="shared" si="0"/>
        <v>0</v>
      </c>
    </row>
    <row r="23" spans="1:9">
      <c r="A23" s="11" t="s">
        <v>35</v>
      </c>
      <c r="B23" s="7"/>
      <c r="C23" s="6"/>
      <c r="D23" s="6"/>
      <c r="E23" s="6"/>
      <c r="F23" s="6"/>
      <c r="G23" s="6">
        <f t="shared" si="0"/>
        <v>0</v>
      </c>
    </row>
    <row r="24" spans="1:9">
      <c r="A24" s="11" t="s">
        <v>98</v>
      </c>
      <c r="B24" s="7"/>
      <c r="C24" s="6"/>
      <c r="D24" s="6"/>
      <c r="E24" s="6"/>
      <c r="F24" s="6"/>
      <c r="G24" s="6">
        <f t="shared" si="0"/>
        <v>0</v>
      </c>
    </row>
    <row r="25" spans="1:9">
      <c r="A25" s="9" t="s">
        <v>83</v>
      </c>
      <c r="B25" s="7"/>
      <c r="C25" s="6"/>
      <c r="D25" s="6"/>
      <c r="E25" s="6"/>
      <c r="F25" s="6"/>
      <c r="G25" s="6">
        <f t="shared" si="0"/>
        <v>0</v>
      </c>
    </row>
    <row r="26" spans="1:9">
      <c r="A26" s="9" t="s">
        <v>112</v>
      </c>
      <c r="B26" s="7"/>
      <c r="C26" s="6"/>
      <c r="D26" s="6"/>
      <c r="E26" s="6"/>
      <c r="F26" s="6"/>
      <c r="G26" s="6">
        <f t="shared" si="0"/>
        <v>0</v>
      </c>
    </row>
    <row r="27" spans="1:9">
      <c r="A27" s="11"/>
      <c r="B27" s="7"/>
      <c r="C27" s="6"/>
      <c r="D27" s="6"/>
      <c r="E27" s="6"/>
      <c r="F27" s="6"/>
      <c r="G27" s="6"/>
    </row>
    <row r="28" spans="1:9">
      <c r="A28" s="10" t="s">
        <v>7</v>
      </c>
      <c r="B28" s="7"/>
      <c r="C28" s="6"/>
      <c r="D28" s="6"/>
      <c r="E28" s="6"/>
      <c r="F28" s="6"/>
      <c r="G28" s="6"/>
    </row>
    <row r="29" spans="1:9">
      <c r="A29" s="11" t="s">
        <v>58</v>
      </c>
      <c r="B29" s="7"/>
      <c r="C29" s="6"/>
      <c r="D29" s="6"/>
      <c r="E29" s="6"/>
      <c r="F29" s="6"/>
      <c r="G29" s="6"/>
      <c r="I29" s="60"/>
    </row>
    <row r="30" spans="1:9">
      <c r="A30" s="11" t="s">
        <v>38</v>
      </c>
      <c r="B30" s="7"/>
      <c r="C30" s="6"/>
      <c r="D30" s="6"/>
      <c r="E30" s="6"/>
      <c r="F30" s="6"/>
      <c r="G30" s="6"/>
    </row>
    <row r="31" spans="1:9">
      <c r="A31" s="11" t="s">
        <v>159</v>
      </c>
      <c r="B31" s="7"/>
      <c r="C31" s="6"/>
      <c r="D31" s="6"/>
      <c r="E31" s="6"/>
      <c r="F31" s="6"/>
      <c r="G31" s="6"/>
    </row>
    <row r="32" spans="1:9">
      <c r="A32" s="11" t="s">
        <v>160</v>
      </c>
      <c r="B32" s="7" t="s">
        <v>127</v>
      </c>
      <c r="C32" s="6"/>
      <c r="D32" s="6"/>
      <c r="E32" s="6">
        <v>29.9</v>
      </c>
      <c r="F32" s="6"/>
      <c r="G32" s="6">
        <f t="shared" si="0"/>
        <v>29.9</v>
      </c>
      <c r="H32">
        <v>2</v>
      </c>
    </row>
    <row r="33" spans="1:8">
      <c r="A33" s="11" t="s">
        <v>39</v>
      </c>
      <c r="B33" s="7" t="s">
        <v>161</v>
      </c>
      <c r="C33" s="6">
        <v>27.49</v>
      </c>
      <c r="D33" s="6"/>
      <c r="E33" s="6">
        <v>18.98</v>
      </c>
      <c r="F33" s="6">
        <f>C33+1.5*E33</f>
        <v>55.959999999999994</v>
      </c>
      <c r="G33" s="6">
        <f t="shared" si="0"/>
        <v>55.959999999999994</v>
      </c>
      <c r="H33">
        <v>3</v>
      </c>
    </row>
    <row r="34" spans="1:8">
      <c r="A34" s="11" t="s">
        <v>78</v>
      </c>
      <c r="B34" s="6"/>
      <c r="C34" s="6"/>
      <c r="D34" s="6"/>
      <c r="E34" s="6"/>
      <c r="F34" s="6"/>
      <c r="G34" s="6"/>
    </row>
    <row r="35" spans="1:8">
      <c r="A35" s="11" t="s">
        <v>130</v>
      </c>
      <c r="B35" s="6"/>
      <c r="C35" s="6"/>
      <c r="D35" s="6"/>
      <c r="E35" s="6"/>
      <c r="F35" s="6"/>
      <c r="G35" s="6"/>
    </row>
    <row r="36" spans="1:8">
      <c r="A36" s="9" t="s">
        <v>164</v>
      </c>
      <c r="B36" s="61" t="s">
        <v>162</v>
      </c>
      <c r="C36" s="6"/>
      <c r="D36" s="6"/>
      <c r="E36" s="6">
        <v>3.49</v>
      </c>
      <c r="F36" s="6"/>
      <c r="G36" s="6">
        <f t="shared" si="0"/>
        <v>3.49</v>
      </c>
      <c r="H36">
        <v>4</v>
      </c>
    </row>
    <row r="37" spans="1:8">
      <c r="A37" s="9" t="s">
        <v>165</v>
      </c>
      <c r="B37" s="61" t="s">
        <v>163</v>
      </c>
      <c r="C37" s="6"/>
      <c r="D37" s="6"/>
      <c r="E37" s="6">
        <v>4.99</v>
      </c>
      <c r="F37" s="6"/>
      <c r="G37" s="6">
        <f t="shared" si="0"/>
        <v>4.99</v>
      </c>
      <c r="H37">
        <v>5</v>
      </c>
    </row>
    <row r="38" spans="1:8">
      <c r="A38" s="9" t="s">
        <v>83</v>
      </c>
      <c r="B38" s="61"/>
      <c r="C38" s="6"/>
      <c r="D38" s="6"/>
      <c r="E38" s="6"/>
      <c r="F38" s="6"/>
      <c r="G38" s="6"/>
    </row>
    <row r="39" spans="1:8">
      <c r="A39" s="11"/>
      <c r="B39" s="7"/>
      <c r="C39" s="6"/>
      <c r="D39" s="6"/>
      <c r="E39" s="6"/>
      <c r="F39" s="6"/>
      <c r="G39" s="6"/>
    </row>
    <row r="40" spans="1:8">
      <c r="A40" s="10" t="s">
        <v>37</v>
      </c>
      <c r="B40" s="7"/>
      <c r="C40" s="6"/>
      <c r="D40" s="6"/>
      <c r="E40" s="6"/>
      <c r="F40" s="6"/>
      <c r="G40" s="6"/>
    </row>
    <row r="41" spans="1:8">
      <c r="A41" s="11" t="s">
        <v>77</v>
      </c>
      <c r="B41" s="7"/>
      <c r="C41" s="8"/>
      <c r="D41" s="6"/>
      <c r="E41" s="6"/>
      <c r="F41" s="6"/>
      <c r="G41" s="6">
        <f t="shared" si="0"/>
        <v>0</v>
      </c>
    </row>
    <row r="42" spans="1:8">
      <c r="A42" s="11" t="s">
        <v>76</v>
      </c>
      <c r="B42" s="7"/>
      <c r="C42" s="6"/>
      <c r="D42" s="6"/>
      <c r="E42" s="6"/>
      <c r="F42" s="6"/>
      <c r="G42" s="6">
        <f t="shared" si="0"/>
        <v>0</v>
      </c>
    </row>
    <row r="43" spans="1:8">
      <c r="A43" s="11" t="s">
        <v>75</v>
      </c>
      <c r="B43" s="7"/>
      <c r="C43" s="6"/>
      <c r="D43" s="6"/>
      <c r="E43" s="6"/>
      <c r="F43" s="6"/>
      <c r="G43" s="6">
        <f t="shared" si="0"/>
        <v>0</v>
      </c>
    </row>
    <row r="44" spans="1:8">
      <c r="A44" s="11" t="s">
        <v>74</v>
      </c>
      <c r="B44" s="7"/>
      <c r="C44" s="6"/>
      <c r="D44" s="6"/>
      <c r="E44" s="6"/>
      <c r="F44" s="6"/>
      <c r="G44" s="6">
        <f t="shared" si="0"/>
        <v>0</v>
      </c>
    </row>
    <row r="45" spans="1:8">
      <c r="A45" s="11" t="s">
        <v>73</v>
      </c>
      <c r="B45" s="7"/>
      <c r="C45" s="6"/>
      <c r="D45" s="6"/>
      <c r="E45" s="6"/>
      <c r="F45" s="6"/>
      <c r="G45" s="6">
        <f t="shared" si="0"/>
        <v>0</v>
      </c>
    </row>
    <row r="46" spans="1:8">
      <c r="A46" s="11" t="s">
        <v>72</v>
      </c>
      <c r="B46" s="7"/>
      <c r="C46" s="6"/>
      <c r="D46" s="6"/>
      <c r="E46" s="6"/>
      <c r="F46" s="6"/>
      <c r="G46" s="6">
        <f t="shared" si="0"/>
        <v>0</v>
      </c>
    </row>
    <row r="47" spans="1:8">
      <c r="A47" s="11" t="s">
        <v>71</v>
      </c>
      <c r="B47" s="7"/>
      <c r="C47" s="6"/>
      <c r="D47" s="6"/>
      <c r="E47" s="6"/>
      <c r="F47" s="6"/>
      <c r="G47" s="6">
        <f t="shared" si="0"/>
        <v>0</v>
      </c>
    </row>
    <row r="48" spans="1:8">
      <c r="A48" s="11" t="s">
        <v>83</v>
      </c>
      <c r="B48" s="7"/>
      <c r="C48" s="6"/>
      <c r="D48" s="6"/>
      <c r="E48" s="6"/>
      <c r="F48" s="6"/>
      <c r="G48" s="6">
        <f t="shared" si="0"/>
        <v>0</v>
      </c>
    </row>
    <row r="49" spans="1:8">
      <c r="A49" s="11" t="s">
        <v>112</v>
      </c>
      <c r="B49" s="7"/>
      <c r="C49" s="6"/>
      <c r="D49" s="6"/>
      <c r="E49" s="6"/>
      <c r="F49" s="6"/>
      <c r="G49" s="6">
        <f t="shared" si="0"/>
        <v>0</v>
      </c>
    </row>
    <row r="50" spans="1:8">
      <c r="A50" s="9"/>
      <c r="B50" s="7"/>
      <c r="C50" s="6"/>
      <c r="D50" s="6"/>
      <c r="E50" s="6"/>
      <c r="F50" s="6"/>
      <c r="G50" s="6"/>
    </row>
    <row r="51" spans="1:8">
      <c r="A51" s="10" t="s">
        <v>0</v>
      </c>
      <c r="B51" s="7"/>
      <c r="C51" s="6"/>
      <c r="D51" s="6"/>
      <c r="E51" s="6"/>
      <c r="F51" s="6"/>
      <c r="G51" s="6"/>
    </row>
    <row r="52" spans="1:8">
      <c r="A52" s="9" t="s">
        <v>3</v>
      </c>
      <c r="B52" s="7" t="s">
        <v>166</v>
      </c>
      <c r="C52" s="6">
        <v>453.29</v>
      </c>
      <c r="D52" s="6"/>
      <c r="E52" s="6">
        <v>85.97</v>
      </c>
      <c r="F52" s="6">
        <f>C52*1.5</f>
        <v>679.93500000000006</v>
      </c>
      <c r="G52" s="6">
        <f t="shared" si="0"/>
        <v>679.93500000000006</v>
      </c>
      <c r="H52">
        <v>6</v>
      </c>
    </row>
    <row r="53" spans="1:8">
      <c r="A53" s="9" t="s">
        <v>40</v>
      </c>
      <c r="B53" s="6" t="s">
        <v>137</v>
      </c>
      <c r="C53" s="6"/>
      <c r="D53" s="6"/>
      <c r="E53" s="6">
        <v>8.5500000000000007</v>
      </c>
      <c r="F53" s="6"/>
      <c r="G53" s="6">
        <f t="shared" si="0"/>
        <v>8.5500000000000007</v>
      </c>
      <c r="H53">
        <v>7</v>
      </c>
    </row>
    <row r="54" spans="1:8">
      <c r="A54" s="9" t="s">
        <v>139</v>
      </c>
      <c r="B54" s="6" t="s">
        <v>167</v>
      </c>
      <c r="C54" s="6"/>
      <c r="D54" s="6"/>
      <c r="E54" s="6"/>
      <c r="F54" s="6"/>
      <c r="G54" s="6">
        <f t="shared" si="0"/>
        <v>0</v>
      </c>
    </row>
    <row r="55" spans="1:8">
      <c r="A55" s="9" t="s">
        <v>15</v>
      </c>
      <c r="B55" s="7"/>
      <c r="C55" s="6"/>
      <c r="D55" s="6"/>
      <c r="E55" s="6"/>
      <c r="F55" s="6"/>
      <c r="G55" s="6">
        <f t="shared" si="0"/>
        <v>0</v>
      </c>
    </row>
    <row r="56" spans="1:8">
      <c r="A56" s="9" t="s">
        <v>16</v>
      </c>
      <c r="B56" s="7"/>
      <c r="C56" s="6"/>
      <c r="D56" s="6"/>
      <c r="E56" s="6"/>
      <c r="F56" s="6"/>
      <c r="G56" s="6">
        <f t="shared" si="0"/>
        <v>0</v>
      </c>
    </row>
    <row r="57" spans="1:8">
      <c r="A57" s="9" t="s">
        <v>17</v>
      </c>
      <c r="B57" s="7"/>
      <c r="C57" s="6"/>
      <c r="D57" s="6"/>
      <c r="E57" s="6"/>
      <c r="F57" s="6"/>
      <c r="G57" s="6">
        <f t="shared" si="0"/>
        <v>0</v>
      </c>
    </row>
    <row r="58" spans="1:8">
      <c r="A58" s="9" t="s">
        <v>9</v>
      </c>
      <c r="B58" s="7"/>
      <c r="C58" s="6"/>
      <c r="D58" s="6"/>
      <c r="E58" s="6"/>
      <c r="F58" s="6"/>
      <c r="G58" s="6">
        <f t="shared" si="0"/>
        <v>0</v>
      </c>
    </row>
    <row r="59" spans="1:8">
      <c r="A59" s="9" t="s">
        <v>41</v>
      </c>
      <c r="B59" s="7"/>
      <c r="C59" s="6"/>
      <c r="D59" s="6"/>
      <c r="E59" s="6"/>
      <c r="F59" s="6"/>
      <c r="G59" s="6">
        <f t="shared" si="0"/>
        <v>0</v>
      </c>
    </row>
    <row r="60" spans="1:8">
      <c r="A60" s="9" t="s">
        <v>83</v>
      </c>
      <c r="B60" s="7" t="s">
        <v>168</v>
      </c>
      <c r="C60" s="6"/>
      <c r="D60" s="6">
        <v>22</v>
      </c>
      <c r="E60" s="6"/>
      <c r="F60" s="6">
        <f>D60*1.5</f>
        <v>33</v>
      </c>
      <c r="G60" s="6">
        <f t="shared" si="0"/>
        <v>33</v>
      </c>
      <c r="H60">
        <v>8</v>
      </c>
    </row>
    <row r="61" spans="1:8">
      <c r="A61" s="9" t="s">
        <v>112</v>
      </c>
      <c r="B61" s="7"/>
      <c r="C61" s="6"/>
      <c r="D61" s="6"/>
      <c r="E61" s="6"/>
      <c r="F61" s="6"/>
      <c r="G61" s="6">
        <f t="shared" si="0"/>
        <v>0</v>
      </c>
    </row>
    <row r="62" spans="1:8">
      <c r="A62" s="9"/>
      <c r="B62" s="7"/>
      <c r="C62" s="6"/>
      <c r="D62" s="6"/>
      <c r="E62" s="6"/>
      <c r="F62" s="6"/>
      <c r="G62" s="6"/>
    </row>
    <row r="63" spans="1:8">
      <c r="A63" s="10" t="s">
        <v>1</v>
      </c>
      <c r="B63" s="7"/>
      <c r="C63" s="6"/>
      <c r="D63" s="6"/>
      <c r="E63" s="6"/>
      <c r="F63" s="6"/>
      <c r="G63" s="6"/>
    </row>
    <row r="64" spans="1:8">
      <c r="A64" s="11" t="s">
        <v>18</v>
      </c>
      <c r="B64" s="7"/>
      <c r="C64" s="6"/>
      <c r="D64" s="6"/>
      <c r="E64" s="6"/>
      <c r="F64" s="6"/>
      <c r="G64" s="6">
        <f t="shared" si="0"/>
        <v>0</v>
      </c>
    </row>
    <row r="65" spans="1:8">
      <c r="A65" s="11" t="s">
        <v>19</v>
      </c>
      <c r="B65" s="7"/>
      <c r="C65" s="6"/>
      <c r="D65" s="6"/>
      <c r="E65" s="6"/>
      <c r="F65" s="6"/>
      <c r="G65" s="6">
        <f t="shared" si="0"/>
        <v>0</v>
      </c>
    </row>
    <row r="66" spans="1:8">
      <c r="A66" s="11" t="s">
        <v>20</v>
      </c>
      <c r="B66" s="7"/>
      <c r="C66" s="6"/>
      <c r="D66" s="6"/>
      <c r="E66" s="6"/>
      <c r="F66" s="6"/>
      <c r="G66" s="6">
        <f t="shared" si="0"/>
        <v>0</v>
      </c>
    </row>
    <row r="67" spans="1:8">
      <c r="A67" s="11" t="s">
        <v>21</v>
      </c>
      <c r="B67" s="7"/>
      <c r="C67" s="6"/>
      <c r="D67" s="6"/>
      <c r="E67" s="6"/>
      <c r="F67" s="6"/>
      <c r="G67" s="6">
        <f t="shared" si="0"/>
        <v>0</v>
      </c>
    </row>
    <row r="68" spans="1:8">
      <c r="A68" s="11" t="s">
        <v>79</v>
      </c>
      <c r="B68" s="7"/>
      <c r="C68" s="6"/>
      <c r="D68" s="6"/>
      <c r="E68" s="6"/>
      <c r="F68" s="6"/>
      <c r="G68" s="6">
        <f t="shared" ref="G68:G131" si="1">MAX(C68:F68)</f>
        <v>0</v>
      </c>
    </row>
    <row r="69" spans="1:8">
      <c r="A69" s="11" t="s">
        <v>83</v>
      </c>
      <c r="B69" s="7"/>
      <c r="C69" s="6"/>
      <c r="D69" s="6"/>
      <c r="E69" s="6"/>
      <c r="F69" s="6"/>
      <c r="G69" s="6">
        <f t="shared" si="1"/>
        <v>0</v>
      </c>
    </row>
    <row r="70" spans="1:8">
      <c r="A70" s="11" t="s">
        <v>112</v>
      </c>
      <c r="B70" s="7"/>
      <c r="C70" s="6"/>
      <c r="D70" s="6"/>
      <c r="E70" s="6"/>
      <c r="F70" s="6"/>
      <c r="G70" s="6">
        <f t="shared" si="1"/>
        <v>0</v>
      </c>
    </row>
    <row r="71" spans="1:8">
      <c r="A71" s="9"/>
      <c r="B71" s="7"/>
      <c r="C71" s="6"/>
      <c r="D71" s="6"/>
      <c r="E71" s="6"/>
      <c r="F71" s="6"/>
      <c r="G71" s="6"/>
    </row>
    <row r="72" spans="1:8">
      <c r="A72" s="10" t="s">
        <v>2</v>
      </c>
      <c r="B72" s="7"/>
      <c r="C72" s="6"/>
      <c r="D72" s="6"/>
      <c r="E72" s="6"/>
      <c r="F72" s="6"/>
      <c r="G72" s="6"/>
    </row>
    <row r="73" spans="1:8">
      <c r="A73" s="9" t="s">
        <v>22</v>
      </c>
      <c r="B73" s="7"/>
      <c r="C73" s="6"/>
      <c r="D73" s="6"/>
      <c r="E73" s="6"/>
      <c r="F73" s="6"/>
      <c r="G73" s="6">
        <f t="shared" si="1"/>
        <v>0</v>
      </c>
    </row>
    <row r="74" spans="1:8">
      <c r="A74" s="11" t="s">
        <v>19</v>
      </c>
      <c r="B74" s="7" t="s">
        <v>141</v>
      </c>
      <c r="C74" s="6">
        <v>292.83999999999997</v>
      </c>
      <c r="D74" s="6"/>
      <c r="E74" s="6">
        <v>289</v>
      </c>
      <c r="F74" s="6">
        <f>C74*1.5</f>
        <v>439.26</v>
      </c>
      <c r="G74" s="6">
        <f t="shared" si="1"/>
        <v>439.26</v>
      </c>
      <c r="H74">
        <v>9</v>
      </c>
    </row>
    <row r="75" spans="1:8">
      <c r="A75" s="9" t="s">
        <v>20</v>
      </c>
      <c r="B75" s="7"/>
      <c r="C75" s="6"/>
      <c r="D75" s="6"/>
      <c r="E75" s="6"/>
      <c r="F75" s="6"/>
      <c r="G75" s="6">
        <f t="shared" si="1"/>
        <v>0</v>
      </c>
    </row>
    <row r="76" spans="1:8">
      <c r="A76" s="9" t="s">
        <v>23</v>
      </c>
      <c r="B76" s="7"/>
      <c r="C76" s="6"/>
      <c r="D76" s="6"/>
      <c r="E76" s="6"/>
      <c r="F76" s="6"/>
      <c r="G76" s="6">
        <f t="shared" si="1"/>
        <v>0</v>
      </c>
    </row>
    <row r="77" spans="1:8">
      <c r="A77" s="9" t="s">
        <v>24</v>
      </c>
      <c r="B77" s="7"/>
      <c r="C77" s="6"/>
      <c r="D77" s="6"/>
      <c r="E77" s="6"/>
      <c r="F77" s="6"/>
      <c r="G77" s="6">
        <f t="shared" si="1"/>
        <v>0</v>
      </c>
    </row>
    <row r="78" spans="1:8">
      <c r="A78" s="9" t="s">
        <v>83</v>
      </c>
      <c r="B78" s="7"/>
      <c r="C78" s="6"/>
      <c r="D78" s="6"/>
      <c r="E78" s="6"/>
      <c r="F78" s="6"/>
      <c r="G78" s="6">
        <f t="shared" si="1"/>
        <v>0</v>
      </c>
    </row>
    <row r="79" spans="1:8">
      <c r="A79" s="9" t="s">
        <v>112</v>
      </c>
      <c r="B79" s="7"/>
      <c r="C79" s="6"/>
      <c r="D79" s="6"/>
      <c r="E79" s="6"/>
      <c r="F79" s="6"/>
      <c r="G79" s="6">
        <f t="shared" si="1"/>
        <v>0</v>
      </c>
    </row>
    <row r="80" spans="1:8">
      <c r="A80" s="9"/>
      <c r="B80" s="7"/>
      <c r="C80" s="6"/>
      <c r="D80" s="6"/>
      <c r="E80" s="6"/>
      <c r="F80" s="6"/>
      <c r="G80" s="6"/>
    </row>
    <row r="81" spans="1:7">
      <c r="A81" s="10" t="s">
        <v>4</v>
      </c>
      <c r="B81" s="7"/>
      <c r="C81" s="6"/>
      <c r="D81" s="6"/>
      <c r="E81" s="6"/>
      <c r="F81" s="6"/>
      <c r="G81" s="6"/>
    </row>
    <row r="82" spans="1:7">
      <c r="A82" s="9" t="s">
        <v>5</v>
      </c>
      <c r="B82" s="7"/>
      <c r="C82" s="6"/>
      <c r="D82" s="6"/>
      <c r="E82" s="6"/>
      <c r="F82" s="6"/>
      <c r="G82" s="6">
        <f t="shared" si="1"/>
        <v>0</v>
      </c>
    </row>
    <row r="83" spans="1:7">
      <c r="A83" s="9" t="s">
        <v>6</v>
      </c>
      <c r="B83" s="7"/>
      <c r="C83" s="6"/>
      <c r="D83" s="6"/>
      <c r="E83" s="6"/>
      <c r="F83" s="6"/>
      <c r="G83" s="6">
        <f t="shared" si="1"/>
        <v>0</v>
      </c>
    </row>
    <row r="84" spans="1:7">
      <c r="A84" s="9" t="s">
        <v>67</v>
      </c>
      <c r="B84" s="7"/>
      <c r="C84" s="6"/>
      <c r="D84" s="6"/>
      <c r="E84" s="6"/>
      <c r="F84" s="6"/>
      <c r="G84" s="6">
        <f t="shared" si="1"/>
        <v>0</v>
      </c>
    </row>
    <row r="85" spans="1:7">
      <c r="A85" s="9" t="s">
        <v>10</v>
      </c>
      <c r="B85" s="7"/>
      <c r="C85" s="6"/>
      <c r="D85" s="6"/>
      <c r="E85" s="6"/>
      <c r="F85" s="6"/>
      <c r="G85" s="6">
        <f t="shared" si="1"/>
        <v>0</v>
      </c>
    </row>
    <row r="86" spans="1:7">
      <c r="A86" s="9" t="s">
        <v>11</v>
      </c>
      <c r="B86" s="7"/>
      <c r="C86" s="6"/>
      <c r="D86" s="6"/>
      <c r="E86" s="6"/>
      <c r="F86" s="6"/>
      <c r="G86" s="6">
        <f t="shared" si="1"/>
        <v>0</v>
      </c>
    </row>
    <row r="87" spans="1:7">
      <c r="A87" s="9" t="s">
        <v>12</v>
      </c>
      <c r="B87" s="7"/>
      <c r="C87" s="6"/>
      <c r="D87" s="6"/>
      <c r="E87" s="6"/>
      <c r="F87" s="6"/>
      <c r="G87" s="6">
        <f t="shared" si="1"/>
        <v>0</v>
      </c>
    </row>
    <row r="88" spans="1:7">
      <c r="A88" s="9" t="s">
        <v>13</v>
      </c>
      <c r="B88" s="7"/>
      <c r="C88" s="6"/>
      <c r="D88" s="6"/>
      <c r="E88" s="6"/>
      <c r="F88" s="6"/>
      <c r="G88" s="6">
        <f t="shared" si="1"/>
        <v>0</v>
      </c>
    </row>
    <row r="89" spans="1:7">
      <c r="A89" s="9" t="s">
        <v>14</v>
      </c>
      <c r="B89" s="7"/>
      <c r="C89" s="6"/>
      <c r="D89" s="6"/>
      <c r="E89" s="6"/>
      <c r="F89" s="6"/>
      <c r="G89" s="6">
        <f t="shared" si="1"/>
        <v>0</v>
      </c>
    </row>
    <row r="90" spans="1:7">
      <c r="A90" s="9" t="s">
        <v>81</v>
      </c>
      <c r="B90" s="7"/>
      <c r="C90" s="6"/>
      <c r="D90" s="6"/>
      <c r="E90" s="6"/>
      <c r="F90" s="6"/>
      <c r="G90" s="6">
        <f t="shared" si="1"/>
        <v>0</v>
      </c>
    </row>
    <row r="91" spans="1:7">
      <c r="A91" s="12" t="s">
        <v>80</v>
      </c>
      <c r="B91" s="7"/>
      <c r="C91" s="6"/>
      <c r="D91" s="6"/>
      <c r="E91" s="6"/>
      <c r="F91" s="6"/>
      <c r="G91" s="6">
        <f t="shared" si="1"/>
        <v>0</v>
      </c>
    </row>
    <row r="92" spans="1:7">
      <c r="A92" s="9" t="s">
        <v>83</v>
      </c>
      <c r="B92" s="7"/>
      <c r="C92" s="6"/>
      <c r="D92" s="6"/>
      <c r="E92" s="6"/>
      <c r="F92" s="6"/>
      <c r="G92" s="6">
        <f t="shared" si="1"/>
        <v>0</v>
      </c>
    </row>
    <row r="93" spans="1:7">
      <c r="A93" s="9" t="s">
        <v>112</v>
      </c>
      <c r="B93" s="7"/>
      <c r="C93" s="6"/>
      <c r="D93" s="6"/>
      <c r="E93" s="6"/>
      <c r="F93" s="6"/>
      <c r="G93" s="6">
        <f t="shared" si="1"/>
        <v>0</v>
      </c>
    </row>
    <row r="94" spans="1:7">
      <c r="A94" s="9"/>
      <c r="B94" s="7"/>
      <c r="C94" s="6"/>
      <c r="D94" s="6"/>
      <c r="E94" s="6"/>
      <c r="F94" s="6"/>
      <c r="G94" s="6"/>
    </row>
    <row r="95" spans="1:7">
      <c r="A95" s="10" t="s">
        <v>8</v>
      </c>
      <c r="B95" s="7"/>
      <c r="C95" s="6"/>
      <c r="D95" s="6"/>
      <c r="E95" s="6"/>
      <c r="F95" s="6"/>
      <c r="G95" s="6"/>
    </row>
    <row r="96" spans="1:7">
      <c r="A96" s="9" t="s">
        <v>26</v>
      </c>
      <c r="B96" s="7"/>
      <c r="C96" s="6"/>
      <c r="D96" s="6"/>
      <c r="E96" s="6"/>
      <c r="F96" s="6"/>
      <c r="G96" s="6">
        <f t="shared" si="1"/>
        <v>0</v>
      </c>
    </row>
    <row r="97" spans="1:8">
      <c r="A97" s="9" t="s">
        <v>82</v>
      </c>
      <c r="B97" s="7"/>
      <c r="C97" s="6"/>
      <c r="D97" s="6"/>
      <c r="E97" s="6"/>
      <c r="F97" s="6"/>
      <c r="G97" s="6">
        <f t="shared" si="1"/>
        <v>0</v>
      </c>
    </row>
    <row r="98" spans="1:8">
      <c r="A98" s="9" t="s">
        <v>42</v>
      </c>
      <c r="B98" s="7"/>
      <c r="C98" s="6"/>
      <c r="D98" s="6"/>
      <c r="E98" s="6"/>
      <c r="F98" s="6"/>
      <c r="G98" s="6">
        <f t="shared" si="1"/>
        <v>0</v>
      </c>
    </row>
    <row r="99" spans="1:8">
      <c r="A99" s="9" t="s">
        <v>43</v>
      </c>
      <c r="B99" s="7"/>
      <c r="C99" s="6"/>
      <c r="D99" s="6"/>
      <c r="E99" s="6"/>
      <c r="F99" s="6"/>
      <c r="G99" s="6">
        <f t="shared" si="1"/>
        <v>0</v>
      </c>
    </row>
    <row r="100" spans="1:8">
      <c r="A100" s="9" t="s">
        <v>44</v>
      </c>
      <c r="B100" s="7"/>
      <c r="C100" s="6"/>
      <c r="D100" s="6"/>
      <c r="E100" s="6"/>
      <c r="F100" s="6"/>
      <c r="G100" s="6">
        <f t="shared" si="1"/>
        <v>0</v>
      </c>
    </row>
    <row r="101" spans="1:8">
      <c r="A101" s="9" t="s">
        <v>83</v>
      </c>
      <c r="B101" s="7"/>
      <c r="C101" s="6"/>
      <c r="D101" s="6"/>
      <c r="E101" s="6"/>
      <c r="F101" s="6"/>
      <c r="G101" s="6">
        <f t="shared" si="1"/>
        <v>0</v>
      </c>
    </row>
    <row r="102" spans="1:8">
      <c r="A102" s="9" t="s">
        <v>112</v>
      </c>
      <c r="B102" s="7"/>
      <c r="C102" s="6"/>
      <c r="D102" s="6"/>
      <c r="E102" s="6"/>
      <c r="F102" s="6"/>
      <c r="G102" s="6">
        <f t="shared" si="1"/>
        <v>0</v>
      </c>
    </row>
    <row r="103" spans="1:8">
      <c r="A103" s="9"/>
      <c r="B103" s="7"/>
      <c r="C103" s="6"/>
      <c r="D103" s="6"/>
      <c r="E103" s="6"/>
      <c r="F103" s="6"/>
      <c r="G103" s="6"/>
    </row>
    <row r="104" spans="1:8">
      <c r="A104" s="10" t="s">
        <v>25</v>
      </c>
      <c r="B104" s="7"/>
      <c r="C104" s="6"/>
      <c r="D104" s="6"/>
      <c r="E104" s="6"/>
      <c r="F104" s="6"/>
      <c r="G104" s="6"/>
    </row>
    <row r="105" spans="1:8">
      <c r="A105" s="9" t="s">
        <v>32</v>
      </c>
      <c r="B105" s="7"/>
      <c r="C105" s="6"/>
      <c r="D105" s="6"/>
      <c r="E105" s="6"/>
      <c r="F105" s="6"/>
      <c r="G105" s="6">
        <f t="shared" si="1"/>
        <v>0</v>
      </c>
    </row>
    <row r="106" spans="1:8">
      <c r="A106" s="9" t="s">
        <v>33</v>
      </c>
      <c r="B106" s="7" t="s">
        <v>146</v>
      </c>
      <c r="C106" s="6">
        <v>42.35</v>
      </c>
      <c r="D106" s="6"/>
      <c r="E106" s="6">
        <v>42.35</v>
      </c>
      <c r="F106" s="6"/>
      <c r="G106" s="6">
        <f t="shared" si="1"/>
        <v>42.35</v>
      </c>
      <c r="H106">
        <v>10</v>
      </c>
    </row>
    <row r="107" spans="1:8">
      <c r="A107" s="9" t="s">
        <v>34</v>
      </c>
      <c r="B107" s="7" t="s">
        <v>146</v>
      </c>
      <c r="C107" s="6">
        <v>42.35</v>
      </c>
      <c r="D107" s="6"/>
      <c r="E107" s="6">
        <v>42.35</v>
      </c>
      <c r="F107" s="6"/>
      <c r="G107" s="6">
        <f t="shared" si="1"/>
        <v>42.35</v>
      </c>
      <c r="H107">
        <v>10</v>
      </c>
    </row>
    <row r="108" spans="1:8">
      <c r="A108" s="9" t="s">
        <v>68</v>
      </c>
      <c r="B108" s="7"/>
      <c r="C108" s="6"/>
      <c r="D108" s="6"/>
      <c r="E108" s="6"/>
      <c r="F108" s="6"/>
      <c r="G108" s="6">
        <f t="shared" si="1"/>
        <v>0</v>
      </c>
    </row>
    <row r="109" spans="1:8">
      <c r="A109" s="9" t="s">
        <v>112</v>
      </c>
      <c r="B109" s="7"/>
      <c r="C109" s="6"/>
      <c r="D109" s="6"/>
      <c r="E109" s="6"/>
      <c r="F109" s="6"/>
      <c r="G109" s="6">
        <f t="shared" si="1"/>
        <v>0</v>
      </c>
    </row>
    <row r="110" spans="1:8">
      <c r="A110" s="9"/>
      <c r="B110" s="7"/>
      <c r="C110" s="6"/>
      <c r="D110" s="6"/>
      <c r="E110" s="6"/>
      <c r="F110" s="6"/>
      <c r="G110" s="6"/>
    </row>
    <row r="111" spans="1:8">
      <c r="A111" s="10" t="s">
        <v>28</v>
      </c>
      <c r="B111" s="7"/>
      <c r="C111" s="6"/>
      <c r="D111" s="6"/>
      <c r="E111" s="6"/>
      <c r="F111" s="6"/>
      <c r="G111" s="6"/>
    </row>
    <row r="112" spans="1:8">
      <c r="A112" s="9" t="s">
        <v>85</v>
      </c>
      <c r="B112" s="7"/>
      <c r="C112" s="6"/>
      <c r="D112" s="6"/>
      <c r="E112" s="6"/>
      <c r="F112" s="6"/>
      <c r="G112" s="6">
        <f t="shared" si="1"/>
        <v>0</v>
      </c>
    </row>
    <row r="113" spans="1:7">
      <c r="A113" s="9" t="s">
        <v>86</v>
      </c>
      <c r="B113" s="7"/>
      <c r="C113" s="6"/>
      <c r="D113" s="6"/>
      <c r="E113" s="6"/>
      <c r="F113" s="6"/>
      <c r="G113" s="6">
        <f t="shared" si="1"/>
        <v>0</v>
      </c>
    </row>
    <row r="114" spans="1:7">
      <c r="A114" s="9" t="s">
        <v>29</v>
      </c>
      <c r="B114" s="7"/>
      <c r="C114" s="6"/>
      <c r="D114" s="6"/>
      <c r="E114" s="6"/>
      <c r="F114" s="6"/>
      <c r="G114" s="6">
        <f t="shared" si="1"/>
        <v>0</v>
      </c>
    </row>
    <row r="115" spans="1:7">
      <c r="A115" s="9" t="s">
        <v>30</v>
      </c>
      <c r="B115" s="7"/>
      <c r="C115" s="6"/>
      <c r="D115" s="6"/>
      <c r="E115" s="6"/>
      <c r="F115" s="6"/>
      <c r="G115" s="6">
        <f t="shared" si="1"/>
        <v>0</v>
      </c>
    </row>
    <row r="116" spans="1:7">
      <c r="A116" s="9" t="s">
        <v>31</v>
      </c>
      <c r="B116" s="7"/>
      <c r="C116" s="6"/>
      <c r="D116" s="6"/>
      <c r="E116" s="6"/>
      <c r="F116" s="6"/>
      <c r="G116" s="6">
        <f t="shared" si="1"/>
        <v>0</v>
      </c>
    </row>
    <row r="117" spans="1:7">
      <c r="A117" s="9" t="s">
        <v>87</v>
      </c>
      <c r="B117" s="7"/>
      <c r="C117" s="6"/>
      <c r="D117" s="6"/>
      <c r="E117" s="6"/>
      <c r="F117" s="6"/>
      <c r="G117" s="6">
        <f t="shared" si="1"/>
        <v>0</v>
      </c>
    </row>
    <row r="118" spans="1:7">
      <c r="A118" s="9" t="s">
        <v>45</v>
      </c>
      <c r="B118" s="7"/>
      <c r="C118" s="6"/>
      <c r="D118" s="6"/>
      <c r="E118" s="6"/>
      <c r="F118" s="6"/>
      <c r="G118" s="6">
        <f t="shared" si="1"/>
        <v>0</v>
      </c>
    </row>
    <row r="119" spans="1:7">
      <c r="A119" s="9" t="s">
        <v>47</v>
      </c>
      <c r="B119" s="7"/>
      <c r="C119" s="6"/>
      <c r="D119" s="6"/>
      <c r="E119" s="6"/>
      <c r="F119" s="6"/>
      <c r="G119" s="6">
        <f t="shared" si="1"/>
        <v>0</v>
      </c>
    </row>
    <row r="120" spans="1:7">
      <c r="A120" s="9" t="s">
        <v>69</v>
      </c>
      <c r="B120" s="7"/>
      <c r="C120" s="6"/>
      <c r="D120" s="6"/>
      <c r="E120" s="6"/>
      <c r="F120" s="6"/>
      <c r="G120" s="6">
        <f t="shared" si="1"/>
        <v>0</v>
      </c>
    </row>
    <row r="121" spans="1:7">
      <c r="A121" s="9" t="s">
        <v>48</v>
      </c>
      <c r="B121" s="7"/>
      <c r="C121" s="6"/>
      <c r="D121" s="6"/>
      <c r="E121" s="6"/>
      <c r="F121" s="6"/>
      <c r="G121" s="6">
        <f t="shared" si="1"/>
        <v>0</v>
      </c>
    </row>
    <row r="122" spans="1:7">
      <c r="A122" s="9" t="s">
        <v>49</v>
      </c>
      <c r="B122" s="7"/>
      <c r="C122" s="6"/>
      <c r="D122" s="6"/>
      <c r="E122" s="6"/>
      <c r="F122" s="6"/>
      <c r="G122" s="6">
        <f t="shared" si="1"/>
        <v>0</v>
      </c>
    </row>
    <row r="123" spans="1:7">
      <c r="A123" s="9" t="s">
        <v>50</v>
      </c>
      <c r="B123" s="7"/>
      <c r="C123" s="6"/>
      <c r="D123" s="6"/>
      <c r="E123" s="6"/>
      <c r="F123" s="6"/>
      <c r="G123" s="6">
        <f t="shared" si="1"/>
        <v>0</v>
      </c>
    </row>
    <row r="124" spans="1:7">
      <c r="A124" s="9" t="s">
        <v>70</v>
      </c>
      <c r="B124" s="7"/>
      <c r="C124" s="6"/>
      <c r="D124" s="6"/>
      <c r="E124" s="6"/>
      <c r="F124" s="6"/>
      <c r="G124" s="6">
        <f t="shared" si="1"/>
        <v>0</v>
      </c>
    </row>
    <row r="125" spans="1:7">
      <c r="A125" s="9" t="s">
        <v>83</v>
      </c>
      <c r="B125" s="7"/>
      <c r="C125" s="6"/>
      <c r="D125" s="6"/>
      <c r="E125" s="6"/>
      <c r="F125" s="6"/>
      <c r="G125" s="6">
        <f t="shared" si="1"/>
        <v>0</v>
      </c>
    </row>
    <row r="126" spans="1:7">
      <c r="A126" s="9" t="s">
        <v>112</v>
      </c>
      <c r="B126" s="7"/>
      <c r="C126" s="6"/>
      <c r="D126" s="6"/>
      <c r="E126" s="6"/>
      <c r="F126" s="6"/>
      <c r="G126" s="6">
        <f t="shared" si="1"/>
        <v>0</v>
      </c>
    </row>
    <row r="127" spans="1:7">
      <c r="A127" s="9"/>
      <c r="B127" s="7"/>
      <c r="C127" s="6"/>
      <c r="D127" s="6"/>
      <c r="E127" s="6"/>
      <c r="F127" s="6"/>
      <c r="G127" s="6"/>
    </row>
    <row r="128" spans="1:7">
      <c r="A128" s="10" t="s">
        <v>52</v>
      </c>
      <c r="B128" s="7"/>
      <c r="C128" s="6"/>
      <c r="D128" s="6"/>
      <c r="E128" s="6"/>
      <c r="F128" s="6"/>
      <c r="G128" s="6"/>
    </row>
    <row r="129" spans="1:7">
      <c r="A129" s="9" t="s">
        <v>46</v>
      </c>
      <c r="B129" s="7"/>
      <c r="C129" s="6"/>
      <c r="D129" s="6"/>
      <c r="E129" s="6"/>
      <c r="F129" s="6"/>
      <c r="G129" s="6">
        <f t="shared" si="1"/>
        <v>0</v>
      </c>
    </row>
    <row r="130" spans="1:7">
      <c r="A130" s="9" t="s">
        <v>53</v>
      </c>
      <c r="B130" s="7"/>
      <c r="C130" s="6"/>
      <c r="D130" s="6"/>
      <c r="E130" s="6"/>
      <c r="F130" s="6"/>
      <c r="G130" s="6">
        <f t="shared" si="1"/>
        <v>0</v>
      </c>
    </row>
    <row r="131" spans="1:7">
      <c r="A131" s="9" t="s">
        <v>54</v>
      </c>
      <c r="B131" s="7"/>
      <c r="C131" s="6"/>
      <c r="D131" s="6"/>
      <c r="E131" s="6"/>
      <c r="F131" s="6"/>
      <c r="G131" s="6">
        <f t="shared" si="1"/>
        <v>0</v>
      </c>
    </row>
    <row r="132" spans="1:7">
      <c r="A132" s="9" t="s">
        <v>55</v>
      </c>
      <c r="B132" s="7"/>
      <c r="C132" s="6"/>
      <c r="D132" s="6"/>
      <c r="E132" s="6"/>
      <c r="F132" s="6"/>
      <c r="G132" s="6">
        <f t="shared" ref="G132:G150" si="2">MAX(C132:F132)</f>
        <v>0</v>
      </c>
    </row>
    <row r="133" spans="1:7">
      <c r="A133" s="9" t="s">
        <v>56</v>
      </c>
      <c r="B133" s="7"/>
      <c r="C133" s="6"/>
      <c r="D133" s="6"/>
      <c r="E133" s="6"/>
      <c r="F133" s="6"/>
      <c r="G133" s="6">
        <f t="shared" si="2"/>
        <v>0</v>
      </c>
    </row>
    <row r="134" spans="1:7">
      <c r="A134" s="9" t="s">
        <v>57</v>
      </c>
      <c r="B134" s="7"/>
      <c r="C134" s="6"/>
      <c r="D134" s="6"/>
      <c r="E134" s="6"/>
      <c r="F134" s="6"/>
      <c r="G134" s="6">
        <f t="shared" si="2"/>
        <v>0</v>
      </c>
    </row>
    <row r="135" spans="1:7">
      <c r="A135" s="9" t="s">
        <v>88</v>
      </c>
      <c r="C135" s="6"/>
      <c r="D135" s="6"/>
      <c r="E135" s="6"/>
      <c r="F135" s="6"/>
      <c r="G135" s="6">
        <f t="shared" si="2"/>
        <v>0</v>
      </c>
    </row>
    <row r="136" spans="1:7">
      <c r="A136" s="9" t="s">
        <v>89</v>
      </c>
      <c r="B136" s="7"/>
      <c r="C136" s="6"/>
      <c r="D136" s="6"/>
      <c r="E136" s="6"/>
      <c r="F136" s="6"/>
      <c r="G136" s="6">
        <f t="shared" si="2"/>
        <v>0</v>
      </c>
    </row>
    <row r="137" spans="1:7">
      <c r="A137" s="13" t="s">
        <v>90</v>
      </c>
      <c r="B137" s="7"/>
      <c r="C137" s="6"/>
      <c r="D137" s="6"/>
      <c r="E137" s="6"/>
      <c r="F137" s="6"/>
      <c r="G137" s="6">
        <f t="shared" si="2"/>
        <v>0</v>
      </c>
    </row>
    <row r="138" spans="1:7">
      <c r="A138" s="9" t="s">
        <v>91</v>
      </c>
      <c r="B138" s="7"/>
      <c r="C138" s="6"/>
      <c r="D138" s="6"/>
      <c r="E138" s="6"/>
      <c r="F138" s="6"/>
      <c r="G138" s="6">
        <f t="shared" si="2"/>
        <v>0</v>
      </c>
    </row>
    <row r="139" spans="1:7">
      <c r="A139" s="9" t="s">
        <v>92</v>
      </c>
      <c r="B139" s="7"/>
      <c r="C139" s="6"/>
      <c r="D139" s="6"/>
      <c r="E139" s="6"/>
      <c r="F139" s="6"/>
      <c r="G139" s="6">
        <f t="shared" si="2"/>
        <v>0</v>
      </c>
    </row>
    <row r="140" spans="1:7">
      <c r="A140" s="9" t="s">
        <v>93</v>
      </c>
      <c r="B140" s="7"/>
      <c r="C140" s="6"/>
      <c r="D140" s="6"/>
      <c r="E140" s="6"/>
      <c r="F140" s="6"/>
      <c r="G140" s="6">
        <f t="shared" si="2"/>
        <v>0</v>
      </c>
    </row>
    <row r="141" spans="1:7">
      <c r="A141" s="9" t="s">
        <v>94</v>
      </c>
      <c r="B141" s="7"/>
      <c r="C141" s="6"/>
      <c r="D141" s="6"/>
      <c r="E141" s="6"/>
      <c r="F141" s="6"/>
      <c r="G141" s="6">
        <f t="shared" si="2"/>
        <v>0</v>
      </c>
    </row>
    <row r="142" spans="1:7">
      <c r="A142" s="9" t="s">
        <v>104</v>
      </c>
      <c r="B142" s="7"/>
      <c r="C142" s="6"/>
      <c r="D142" s="6"/>
      <c r="E142" s="6"/>
      <c r="F142" s="6"/>
      <c r="G142" s="6">
        <f t="shared" si="2"/>
        <v>0</v>
      </c>
    </row>
    <row r="143" spans="1:7">
      <c r="A143" s="9" t="s">
        <v>103</v>
      </c>
      <c r="B143" s="7"/>
      <c r="C143" s="6"/>
      <c r="D143" s="6"/>
      <c r="E143" s="6"/>
      <c r="F143" s="6"/>
      <c r="G143" s="6">
        <f t="shared" si="2"/>
        <v>0</v>
      </c>
    </row>
    <row r="144" spans="1:7">
      <c r="A144" s="14" t="s">
        <v>83</v>
      </c>
      <c r="B144" s="7"/>
      <c r="C144" s="6"/>
      <c r="D144" s="6"/>
      <c r="E144" s="6"/>
      <c r="F144" s="6"/>
      <c r="G144" s="6">
        <f t="shared" si="2"/>
        <v>0</v>
      </c>
    </row>
    <row r="145" spans="1:8">
      <c r="A145" s="9" t="s">
        <v>114</v>
      </c>
      <c r="B145" s="7"/>
      <c r="C145" s="6"/>
      <c r="D145" s="6"/>
      <c r="E145" s="6"/>
      <c r="F145" s="6"/>
      <c r="G145" s="6">
        <f t="shared" si="2"/>
        <v>0</v>
      </c>
    </row>
    <row r="146" spans="1:8">
      <c r="A146" s="9" t="s">
        <v>170</v>
      </c>
      <c r="B146" s="7" t="s">
        <v>171</v>
      </c>
      <c r="C146" s="6"/>
      <c r="D146" s="6"/>
      <c r="E146" s="6">
        <v>10.97</v>
      </c>
      <c r="F146" s="6"/>
      <c r="G146" s="6">
        <f>E146*2</f>
        <v>21.94</v>
      </c>
      <c r="H146">
        <v>11</v>
      </c>
    </row>
    <row r="147" spans="1:8">
      <c r="A147" s="9" t="s">
        <v>147</v>
      </c>
      <c r="B147" s="7" t="s">
        <v>169</v>
      </c>
      <c r="C147" s="6"/>
      <c r="D147" s="6"/>
      <c r="E147" s="6">
        <v>38.46</v>
      </c>
      <c r="F147" s="6"/>
      <c r="G147" s="6">
        <f t="shared" si="2"/>
        <v>38.46</v>
      </c>
      <c r="H147">
        <v>12</v>
      </c>
    </row>
    <row r="148" spans="1:8">
      <c r="A148" s="9"/>
      <c r="B148" s="7"/>
      <c r="C148" s="6"/>
      <c r="D148" s="6"/>
      <c r="E148" s="6"/>
      <c r="F148" s="6"/>
      <c r="G148" s="6">
        <f t="shared" si="2"/>
        <v>0</v>
      </c>
    </row>
    <row r="149" spans="1:8">
      <c r="A149" s="9"/>
      <c r="B149" s="7"/>
      <c r="C149" s="6"/>
      <c r="D149" s="6"/>
      <c r="E149" s="6"/>
      <c r="F149" s="6"/>
      <c r="G149" s="6">
        <f t="shared" si="2"/>
        <v>0</v>
      </c>
    </row>
    <row r="150" spans="1:8">
      <c r="A150" s="9"/>
      <c r="B150" s="7"/>
      <c r="C150" s="6"/>
      <c r="D150" s="6"/>
      <c r="E150" s="6"/>
      <c r="F150" s="6"/>
      <c r="G150" s="6">
        <f t="shared" si="2"/>
        <v>0</v>
      </c>
    </row>
    <row r="151" spans="1:8">
      <c r="A151" s="9"/>
      <c r="B151" s="7"/>
      <c r="C151" s="6"/>
      <c r="D151" s="6"/>
      <c r="E151" s="6"/>
      <c r="F151" s="6"/>
      <c r="G151" s="6"/>
    </row>
    <row r="152" spans="1:8">
      <c r="B152" s="15" t="s">
        <v>111</v>
      </c>
      <c r="C152" s="15">
        <f>SUM(C4:C151)</f>
        <v>858.32</v>
      </c>
      <c r="D152" s="15">
        <f>SUM(D4:D151)</f>
        <v>22</v>
      </c>
      <c r="E152" s="15">
        <f>SUM(E4:E151)</f>
        <v>575.0100000000001</v>
      </c>
      <c r="F152" s="15">
        <f>SUM(F4:F151)</f>
        <v>1208.1550000000002</v>
      </c>
      <c r="G152" s="15">
        <f>SUM(G4:G151)</f>
        <v>8752.6649999999991</v>
      </c>
    </row>
    <row r="154" spans="1:8">
      <c r="B154" s="15" t="s">
        <v>110</v>
      </c>
      <c r="C154" s="16">
        <f>SUM(G4:G151)</f>
        <v>8752.6649999999991</v>
      </c>
    </row>
    <row r="158" spans="1:8">
      <c r="A158" s="3"/>
    </row>
    <row r="159" spans="1:8">
      <c r="A159" s="75" t="s">
        <v>99</v>
      </c>
      <c r="B159" s="76"/>
      <c r="C159" s="76"/>
      <c r="D159" s="76"/>
      <c r="E159" s="76"/>
      <c r="F159" s="76"/>
      <c r="G159" s="76"/>
    </row>
    <row r="160" spans="1:8">
      <c r="A160" s="72" t="s">
        <v>100</v>
      </c>
      <c r="B160" s="73"/>
      <c r="C160" s="73"/>
      <c r="D160" s="73"/>
      <c r="E160" s="73"/>
      <c r="F160" s="73"/>
      <c r="G160" s="74"/>
    </row>
    <row r="161" spans="1:7">
      <c r="A161" s="63" t="s">
        <v>105</v>
      </c>
      <c r="B161" s="64"/>
      <c r="C161" s="64"/>
      <c r="D161" s="64"/>
      <c r="E161" s="64"/>
      <c r="F161" s="64"/>
      <c r="G161" s="65"/>
    </row>
    <row r="162" spans="1:7">
      <c r="A162" s="63" t="s">
        <v>106</v>
      </c>
      <c r="B162" s="64"/>
      <c r="C162" s="64"/>
      <c r="D162" s="64"/>
      <c r="E162" s="64"/>
      <c r="F162" s="64"/>
      <c r="G162" s="65"/>
    </row>
    <row r="163" spans="1:7">
      <c r="A163" s="63" t="s">
        <v>117</v>
      </c>
      <c r="B163" s="64"/>
      <c r="C163" s="64"/>
      <c r="D163" s="64"/>
      <c r="E163" s="64"/>
      <c r="F163" s="64"/>
      <c r="G163" s="65"/>
    </row>
    <row r="164" spans="1:7">
      <c r="A164" s="63" t="s">
        <v>118</v>
      </c>
      <c r="B164" s="64"/>
      <c r="C164" s="64"/>
      <c r="D164" s="64"/>
      <c r="E164" s="64"/>
      <c r="F164" s="64"/>
      <c r="G164" s="65"/>
    </row>
    <row r="165" spans="1:7">
      <c r="A165" s="66" t="s">
        <v>107</v>
      </c>
      <c r="B165" s="67"/>
      <c r="C165" s="67"/>
      <c r="D165" s="67"/>
      <c r="E165" s="67"/>
      <c r="F165" s="67"/>
      <c r="G165" s="68"/>
    </row>
  </sheetData>
  <mergeCells count="8">
    <mergeCell ref="A164:G164"/>
    <mergeCell ref="A165:G165"/>
    <mergeCell ref="C1:G1"/>
    <mergeCell ref="A160:G160"/>
    <mergeCell ref="A161:G161"/>
    <mergeCell ref="A159:G159"/>
    <mergeCell ref="A162:G162"/>
    <mergeCell ref="A163:G163"/>
  </mergeCells>
  <phoneticPr fontId="4" type="noConversion"/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F148"/>
  <sheetViews>
    <sheetView zoomScale="85" workbookViewId="0">
      <selection activeCell="A2" sqref="A2"/>
    </sheetView>
  </sheetViews>
  <sheetFormatPr defaultRowHeight="12.75"/>
  <cols>
    <col min="1" max="1" width="48" bestFit="1" customWidth="1"/>
    <col min="2" max="3" width="22.28515625" customWidth="1"/>
    <col min="4" max="4" width="21.85546875" customWidth="1"/>
    <col min="5" max="5" width="22.28515625" customWidth="1"/>
    <col min="6" max="6" width="24.140625" customWidth="1"/>
  </cols>
  <sheetData>
    <row r="1" spans="1:6" ht="13.5" thickBot="1">
      <c r="A1" s="5" t="str">
        <f>MSRP_spreadsheet!A1</f>
        <v>Component</v>
      </c>
      <c r="B1" s="69" t="str">
        <f>MSRP_spreadsheet!C1</f>
        <v>Per Item MSRP</v>
      </c>
      <c r="C1" s="70"/>
      <c r="D1" s="70"/>
      <c r="E1" s="70"/>
      <c r="F1" s="71"/>
    </row>
    <row r="2" spans="1:6" ht="46.5" customHeight="1" thickTop="1" thickBot="1">
      <c r="A2" s="18"/>
      <c r="B2" s="17" t="str">
        <f>MSRP_spreadsheet!C2</f>
        <v>Mfg. quote + 50%</v>
      </c>
      <c r="C2" s="17" t="str">
        <f>MSRP_spreadsheet!D2</f>
        <v>Whls. + 50%</v>
      </c>
      <c r="D2" s="17" t="str">
        <f>MSRP_spreadsheet!E2</f>
        <v>Retail cost of added component</v>
      </c>
      <c r="E2" s="17" t="str">
        <f>MSRP_spreadsheet!F2</f>
        <v>Retail of most expensive part +50% for substituted component</v>
      </c>
      <c r="F2" s="17" t="str">
        <f>MSRP_spreadsheet!G2</f>
        <v>Sled MSRP or Highest Value of modified components</v>
      </c>
    </row>
    <row r="3" spans="1:6" ht="13.5" thickTop="1">
      <c r="A3" s="2"/>
      <c r="B3" s="2"/>
      <c r="C3" s="2"/>
      <c r="D3" s="2"/>
      <c r="E3" s="2"/>
      <c r="F3" s="2"/>
    </row>
    <row r="4" spans="1:6">
      <c r="A4" s="1" t="str">
        <f>MSRP_spreadsheet!A4</f>
        <v>2018 model year base sled (reflects engine choice)</v>
      </c>
      <c r="B4" s="2"/>
      <c r="C4" s="2"/>
      <c r="D4" s="2"/>
      <c r="E4" s="2"/>
      <c r="F4" s="2"/>
    </row>
    <row r="5" spans="1:6">
      <c r="A5" s="2"/>
      <c r="B5" s="2"/>
      <c r="C5" s="2"/>
      <c r="D5" s="2"/>
      <c r="E5" s="2"/>
      <c r="F5" s="2"/>
    </row>
    <row r="6" spans="1:6">
      <c r="A6" s="1" t="str">
        <f>MSRP_spreadsheet!A6</f>
        <v>Factory options utilized on competition sled</v>
      </c>
      <c r="B6" s="2"/>
      <c r="C6" s="2"/>
      <c r="D6" s="2"/>
      <c r="E6" s="2"/>
      <c r="F6" s="2"/>
    </row>
    <row r="7" spans="1:6">
      <c r="A7" s="2" t="str">
        <f>MSRP_spreadsheet!A7</f>
        <v>tow hitch/rack</v>
      </c>
      <c r="B7" s="2"/>
      <c r="C7" s="2"/>
      <c r="D7" s="2"/>
      <c r="E7" s="2"/>
      <c r="F7" s="2"/>
    </row>
    <row r="8" spans="1:6">
      <c r="A8" s="2" t="str">
        <f>MSRP_spreadsheet!A8</f>
        <v>12 VDC outlet</v>
      </c>
      <c r="B8" s="2"/>
      <c r="C8" s="2"/>
      <c r="D8" s="2"/>
      <c r="E8" s="2"/>
      <c r="F8" s="2"/>
    </row>
    <row r="9" spans="1:6">
      <c r="A9" s="2" t="str">
        <f>MSRP_spreadsheet!A9</f>
        <v>handle bar hooks</v>
      </c>
      <c r="B9" s="2"/>
      <c r="C9" s="2"/>
      <c r="D9" s="2"/>
      <c r="E9" s="2"/>
      <c r="F9" s="2"/>
    </row>
    <row r="10" spans="1:6">
      <c r="A10" s="2" t="str">
        <f>MSRP_spreadsheet!A10</f>
        <v>mirrors</v>
      </c>
      <c r="B10" s="2"/>
      <c r="C10" s="2"/>
      <c r="D10" s="2"/>
      <c r="E10" s="2"/>
      <c r="F10" s="2"/>
    </row>
    <row r="11" spans="1:6">
      <c r="A11" s="2" t="str">
        <f>MSRP_spreadsheet!A11</f>
        <v>tachometer</v>
      </c>
      <c r="B11" s="2"/>
      <c r="C11" s="2"/>
      <c r="D11" s="2"/>
      <c r="E11" s="2"/>
      <c r="F11" s="2"/>
    </row>
    <row r="12" spans="1:6">
      <c r="A12" s="2" t="str">
        <f>MSRP_spreadsheet!A12</f>
        <v>electric start</v>
      </c>
      <c r="B12" s="2"/>
      <c r="C12" s="2"/>
      <c r="D12" s="2"/>
      <c r="E12" s="2"/>
      <c r="F12" s="2"/>
    </row>
    <row r="13" spans="1:6">
      <c r="A13" s="2" t="str">
        <f>MSRP_spreadsheet!A13</f>
        <v>reverse</v>
      </c>
      <c r="B13" s="2"/>
      <c r="C13" s="2"/>
      <c r="D13" s="2"/>
      <c r="E13" s="2"/>
      <c r="F13" s="2"/>
    </row>
    <row r="14" spans="1:6">
      <c r="A14" s="2" t="str">
        <f>MSRP_spreadsheet!A14</f>
        <v>shocks</v>
      </c>
      <c r="B14" s="2"/>
      <c r="C14" s="2"/>
      <c r="D14" s="2"/>
      <c r="E14" s="2"/>
      <c r="F14" s="2"/>
    </row>
    <row r="15" spans="1:6">
      <c r="A15" s="2" t="str">
        <f>MSRP_spreadsheet!A15</f>
        <v>other</v>
      </c>
      <c r="B15" s="2"/>
      <c r="C15" s="2"/>
      <c r="D15" s="2"/>
      <c r="E15" s="2"/>
      <c r="F15" s="2"/>
    </row>
    <row r="16" spans="1:6">
      <c r="A16" s="2"/>
      <c r="B16" s="2"/>
      <c r="C16" s="2"/>
      <c r="D16" s="2"/>
      <c r="E16" s="2"/>
      <c r="F16" s="2"/>
    </row>
    <row r="17" spans="1:6">
      <c r="A17" s="1" t="str">
        <f>MSRP_spreadsheet!A17</f>
        <v>Engine/Motor</v>
      </c>
      <c r="B17" s="2"/>
      <c r="C17" s="2"/>
      <c r="D17" s="2"/>
      <c r="E17" s="2"/>
      <c r="F17" s="2"/>
    </row>
    <row r="18" spans="1:6">
      <c r="A18" s="2" t="str">
        <f>MSRP_spreadsheet!A18</f>
        <v>spark-ignition/compression-ignition</v>
      </c>
      <c r="B18" s="2"/>
      <c r="C18" s="2"/>
      <c r="D18" s="2"/>
      <c r="E18" s="2"/>
      <c r="F18" s="2"/>
    </row>
    <row r="19" spans="1:6">
      <c r="A19" s="2" t="str">
        <f>MSRP_spreadsheet!A19</f>
        <v>internal parts coating</v>
      </c>
      <c r="B19" s="2"/>
      <c r="C19" s="2"/>
      <c r="D19" s="2"/>
      <c r="E19" s="2"/>
      <c r="F19" s="2"/>
    </row>
    <row r="20" spans="1:6">
      <c r="A20" s="2" t="str">
        <f>MSRP_spreadsheet!A20</f>
        <v>head</v>
      </c>
      <c r="B20" s="2"/>
      <c r="C20" s="2"/>
      <c r="D20" s="2"/>
      <c r="E20" s="2"/>
      <c r="F20" s="2"/>
    </row>
    <row r="21" spans="1:6">
      <c r="A21" s="2" t="str">
        <f>MSRP_spreadsheet!A21</f>
        <v>cylinder</v>
      </c>
      <c r="B21" s="2"/>
      <c r="C21" s="2"/>
      <c r="D21" s="2"/>
      <c r="E21" s="2"/>
      <c r="F21" s="2"/>
    </row>
    <row r="22" spans="1:6">
      <c r="A22" s="2" t="str">
        <f>MSRP_spreadsheet!A22</f>
        <v>pistons/rings/connecting rods</v>
      </c>
      <c r="B22" s="2"/>
      <c r="C22" s="2"/>
      <c r="D22" s="2"/>
      <c r="E22" s="2"/>
      <c r="F22" s="2"/>
    </row>
    <row r="23" spans="1:6">
      <c r="A23" s="2" t="str">
        <f>MSRP_spreadsheet!A23</f>
        <v>electric motor</v>
      </c>
      <c r="B23" s="2"/>
      <c r="C23" s="2"/>
      <c r="D23" s="2"/>
      <c r="E23" s="2"/>
      <c r="F23" s="2"/>
    </row>
    <row r="24" spans="1:6">
      <c r="A24" s="2" t="str">
        <f>MSRP_spreadsheet!A24</f>
        <v>auxiliary energy sources</v>
      </c>
      <c r="B24" s="2"/>
      <c r="C24" s="2"/>
      <c r="D24" s="2"/>
      <c r="E24" s="2"/>
      <c r="F24" s="2"/>
    </row>
    <row r="25" spans="1:6">
      <c r="A25" s="2" t="str">
        <f>MSRP_spreadsheet!A25</f>
        <v>fabrication</v>
      </c>
      <c r="B25" s="2"/>
      <c r="C25" s="2"/>
      <c r="D25" s="2"/>
      <c r="E25" s="2"/>
      <c r="F25" s="2"/>
    </row>
    <row r="26" spans="1:6">
      <c r="A26" s="2" t="str">
        <f>MSRP_spreadsheet!A26</f>
        <v>other</v>
      </c>
      <c r="B26" s="2"/>
      <c r="C26" s="2"/>
      <c r="D26" s="2"/>
      <c r="E26" s="2"/>
      <c r="F26" s="2"/>
    </row>
    <row r="27" spans="1:6">
      <c r="A27" s="2"/>
      <c r="B27" s="2"/>
      <c r="C27" s="2"/>
      <c r="D27" s="2"/>
      <c r="E27" s="2"/>
      <c r="F27" s="2"/>
    </row>
    <row r="28" spans="1:6">
      <c r="A28" s="1" t="str">
        <f>MSRP_spreadsheet!A28</f>
        <v>Air Management/Intake System</v>
      </c>
      <c r="B28" s="2"/>
      <c r="C28" s="2"/>
      <c r="D28" s="2"/>
      <c r="E28" s="2"/>
      <c r="F28" s="2"/>
    </row>
    <row r="29" spans="1:6">
      <c r="A29" s="2" t="str">
        <f>MSRP_spreadsheet!A29</f>
        <v>turbocharger</v>
      </c>
      <c r="B29" s="2"/>
      <c r="C29" s="2"/>
      <c r="D29" s="2"/>
      <c r="E29" s="2"/>
      <c r="F29" s="2"/>
    </row>
    <row r="30" spans="1:6">
      <c r="A30" s="2" t="str">
        <f>MSRP_spreadsheet!A30</f>
        <v>supercharger</v>
      </c>
      <c r="B30" s="2"/>
      <c r="C30" s="2"/>
      <c r="D30" s="2"/>
      <c r="E30" s="2"/>
      <c r="F30" s="2"/>
    </row>
    <row r="31" spans="1:6">
      <c r="A31" s="2" t="str">
        <f>MSRP_spreadsheet!A31</f>
        <v>turbocharger plumbing</v>
      </c>
      <c r="B31" s="2"/>
      <c r="C31" s="2"/>
      <c r="D31" s="2"/>
      <c r="E31" s="2"/>
      <c r="F31" s="2"/>
    </row>
    <row r="32" spans="1:6">
      <c r="A32" s="2" t="str">
        <f>MSRP_spreadsheet!A32</f>
        <v>Intake piping couplers</v>
      </c>
      <c r="B32" s="2"/>
      <c r="C32" s="2"/>
      <c r="D32" s="2"/>
      <c r="E32" s="2"/>
      <c r="F32" s="2"/>
    </row>
    <row r="33" spans="1:6">
      <c r="A33" s="2" t="str">
        <f>MSRP_spreadsheet!A33</f>
        <v>air box/air filter</v>
      </c>
      <c r="B33" s="2"/>
      <c r="C33" s="2"/>
      <c r="D33" s="2"/>
      <c r="E33" s="2"/>
      <c r="F33" s="2"/>
    </row>
    <row r="34" spans="1:6">
      <c r="A34" s="2" t="str">
        <f>MSRP_spreadsheet!A34</f>
        <v>intercooler</v>
      </c>
      <c r="B34" s="2"/>
      <c r="C34" s="2"/>
      <c r="D34" s="2"/>
      <c r="E34" s="2"/>
      <c r="F34" s="2"/>
    </row>
    <row r="35" spans="1:6">
      <c r="A35" s="2" t="str">
        <f>MSRP_spreadsheet!A35</f>
        <v>mini-radiator</v>
      </c>
      <c r="B35" s="2"/>
      <c r="C35" s="2"/>
      <c r="D35" s="2"/>
      <c r="E35" s="2"/>
      <c r="F35" s="2"/>
    </row>
    <row r="36" spans="1:6">
      <c r="A36" s="2" t="str">
        <f>MSRP_spreadsheet!A36</f>
        <v>radiator line</v>
      </c>
      <c r="B36" s="2"/>
      <c r="C36" s="2"/>
      <c r="D36" s="2"/>
      <c r="E36" s="2"/>
      <c r="F36" s="2"/>
    </row>
    <row r="37" spans="1:6">
      <c r="A37" s="2" t="str">
        <f>MSRP_spreadsheet!A37</f>
        <v>intake vaccuum line</v>
      </c>
      <c r="B37" s="2"/>
      <c r="C37" s="2"/>
      <c r="D37" s="2"/>
      <c r="E37" s="2"/>
      <c r="F37" s="2"/>
    </row>
    <row r="38" spans="1:6">
      <c r="A38" s="2" t="str">
        <f>MSRP_spreadsheet!A38</f>
        <v>fabrication</v>
      </c>
      <c r="B38" s="2"/>
      <c r="C38" s="2"/>
      <c r="D38" s="2"/>
      <c r="E38" s="2"/>
      <c r="F38" s="2"/>
    </row>
    <row r="39" spans="1:6">
      <c r="A39" s="2"/>
      <c r="B39" s="2"/>
      <c r="C39" s="2"/>
      <c r="D39" s="2"/>
      <c r="E39" s="2"/>
      <c r="F39" s="2"/>
    </row>
    <row r="40" spans="1:6">
      <c r="A40" s="1" t="str">
        <f>MSRP_spreadsheet!A40</f>
        <v>Fuel Management</v>
      </c>
      <c r="B40" s="2"/>
      <c r="C40" s="2"/>
      <c r="D40" s="2"/>
      <c r="E40" s="2"/>
      <c r="F40" s="2"/>
    </row>
    <row r="41" spans="1:6">
      <c r="A41" s="2" t="str">
        <f>MSRP_spreadsheet!A41</f>
        <v>fuel injector (PFI, SDI, DI)</v>
      </c>
      <c r="B41" s="2"/>
      <c r="C41" s="2"/>
      <c r="D41" s="2"/>
      <c r="E41" s="2"/>
      <c r="F41" s="2"/>
    </row>
    <row r="42" spans="1:6">
      <c r="A42" s="2" t="str">
        <f>MSRP_spreadsheet!A42</f>
        <v>throttle body</v>
      </c>
      <c r="B42" s="2"/>
      <c r="C42" s="2"/>
      <c r="D42" s="2"/>
      <c r="E42" s="2"/>
      <c r="F42" s="2"/>
    </row>
    <row r="43" spans="1:6">
      <c r="A43" s="2" t="str">
        <f>MSRP_spreadsheet!A43</f>
        <v>carburetor</v>
      </c>
      <c r="B43" s="2"/>
      <c r="C43" s="2"/>
      <c r="D43" s="2"/>
      <c r="E43" s="2"/>
      <c r="F43" s="2"/>
    </row>
    <row r="44" spans="1:6">
      <c r="A44" s="2" t="str">
        <f>MSRP_spreadsheet!A44</f>
        <v>fuel pump</v>
      </c>
      <c r="B44" s="2"/>
      <c r="C44" s="2"/>
      <c r="D44" s="2"/>
      <c r="E44" s="2"/>
      <c r="F44" s="2"/>
    </row>
    <row r="45" spans="1:6">
      <c r="A45" s="2" t="str">
        <f>MSRP_spreadsheet!A45</f>
        <v>fuel pressure regulator</v>
      </c>
      <c r="B45" s="2"/>
      <c r="C45" s="2"/>
      <c r="D45" s="2"/>
      <c r="E45" s="2"/>
      <c r="F45" s="2"/>
    </row>
    <row r="46" spans="1:6">
      <c r="A46" s="2" t="str">
        <f>MSRP_spreadsheet!A46</f>
        <v>fuel filter</v>
      </c>
      <c r="B46" s="2"/>
      <c r="C46" s="2"/>
      <c r="D46" s="2"/>
      <c r="E46" s="2"/>
      <c r="F46" s="2"/>
    </row>
    <row r="47" spans="1:6">
      <c r="A47" s="2" t="str">
        <f>MSRP_spreadsheet!A47</f>
        <v>fuel line</v>
      </c>
      <c r="B47" s="2"/>
      <c r="C47" s="2"/>
      <c r="D47" s="2"/>
      <c r="E47" s="2"/>
      <c r="F47" s="2"/>
    </row>
    <row r="48" spans="1:6">
      <c r="A48" s="2" t="str">
        <f>MSRP_spreadsheet!A48</f>
        <v>fabrication</v>
      </c>
      <c r="B48" s="2"/>
      <c r="C48" s="2"/>
      <c r="D48" s="2"/>
      <c r="E48" s="2"/>
      <c r="F48" s="2"/>
    </row>
    <row r="49" spans="1:6">
      <c r="A49" s="2" t="str">
        <f>MSRP_spreadsheet!A49</f>
        <v>other</v>
      </c>
      <c r="B49" s="2"/>
      <c r="C49" s="2"/>
      <c r="D49" s="2"/>
      <c r="E49" s="2"/>
      <c r="F49" s="2"/>
    </row>
    <row r="50" spans="1:6">
      <c r="A50" s="2"/>
      <c r="B50" s="2"/>
      <c r="C50" s="2"/>
      <c r="D50" s="2"/>
      <c r="E50" s="2"/>
      <c r="F50" s="2"/>
    </row>
    <row r="51" spans="1:6">
      <c r="A51" s="1" t="str">
        <f>MSRP_spreadsheet!A51</f>
        <v>Exhaust System</v>
      </c>
      <c r="B51" s="2"/>
      <c r="C51" s="2"/>
      <c r="D51" s="2"/>
      <c r="E51" s="2"/>
      <c r="F51" s="2"/>
    </row>
    <row r="52" spans="1:6">
      <c r="A52" s="2" t="str">
        <f>MSRP_spreadsheet!A52</f>
        <v>muffler</v>
      </c>
      <c r="B52" s="2"/>
      <c r="C52" s="2"/>
      <c r="D52" s="2"/>
      <c r="E52" s="2"/>
      <c r="F52" s="2"/>
    </row>
    <row r="53" spans="1:6">
      <c r="A53" s="2" t="str">
        <f>MSRP_spreadsheet!A53</f>
        <v>pipes/tubes</v>
      </c>
      <c r="B53" s="2"/>
      <c r="C53" s="2"/>
      <c r="D53" s="2"/>
      <c r="E53" s="2"/>
      <c r="F53" s="2"/>
    </row>
    <row r="54" spans="1:6">
      <c r="A54" s="2" t="str">
        <f>MSRP_spreadsheet!A54</f>
        <v>Catalyst</v>
      </c>
      <c r="B54" s="2"/>
      <c r="C54" s="2"/>
      <c r="D54" s="2"/>
      <c r="E54" s="2"/>
      <c r="F54" s="2"/>
    </row>
    <row r="55" spans="1:6">
      <c r="A55" s="2" t="str">
        <f>MSRP_spreadsheet!A55</f>
        <v>diesel particulate filter</v>
      </c>
      <c r="B55" s="2"/>
      <c r="C55" s="2"/>
      <c r="D55" s="2"/>
      <c r="E55" s="2"/>
      <c r="F55" s="2"/>
    </row>
    <row r="56" spans="1:6">
      <c r="A56" s="2" t="str">
        <f>MSRP_spreadsheet!A56</f>
        <v>oxidation catalyst</v>
      </c>
      <c r="B56" s="2"/>
      <c r="C56" s="2"/>
      <c r="D56" s="2"/>
      <c r="E56" s="2"/>
      <c r="F56" s="2"/>
    </row>
    <row r="57" spans="1:6">
      <c r="A57" s="2" t="str">
        <f>MSRP_spreadsheet!A57</f>
        <v>secondary air pump</v>
      </c>
      <c r="B57" s="2"/>
      <c r="C57" s="2"/>
      <c r="D57" s="2"/>
      <c r="E57" s="2"/>
      <c r="F57" s="2"/>
    </row>
    <row r="58" spans="1:6">
      <c r="A58" s="2" t="str">
        <f>MSRP_spreadsheet!A58</f>
        <v>air pump plumbing</v>
      </c>
      <c r="B58" s="2"/>
      <c r="C58" s="2"/>
      <c r="D58" s="2"/>
      <c r="E58" s="2"/>
      <c r="F58" s="2"/>
    </row>
    <row r="59" spans="1:6">
      <c r="A59" s="2" t="str">
        <f>MSRP_spreadsheet!A59</f>
        <v>heat management</v>
      </c>
      <c r="B59" s="2"/>
      <c r="C59" s="2"/>
      <c r="D59" s="2"/>
      <c r="E59" s="2"/>
      <c r="F59" s="2"/>
    </row>
    <row r="60" spans="1:6">
      <c r="A60" s="2" t="str">
        <f>MSRP_spreadsheet!A60</f>
        <v>fabrication</v>
      </c>
      <c r="B60" s="2"/>
      <c r="C60" s="2"/>
      <c r="D60" s="2"/>
      <c r="E60" s="2"/>
      <c r="F60" s="2"/>
    </row>
    <row r="61" spans="1:6">
      <c r="A61" s="2" t="str">
        <f>MSRP_spreadsheet!A61</f>
        <v>other</v>
      </c>
      <c r="B61" s="2"/>
      <c r="C61" s="2"/>
      <c r="D61" s="2"/>
      <c r="E61" s="2"/>
      <c r="F61" s="2"/>
    </row>
    <row r="62" spans="1:6">
      <c r="A62" s="2"/>
      <c r="B62" s="2"/>
      <c r="C62" s="2"/>
      <c r="D62" s="2"/>
      <c r="E62" s="2"/>
      <c r="F62" s="2"/>
    </row>
    <row r="63" spans="1:6">
      <c r="A63" s="1" t="str">
        <f>MSRP_spreadsheet!A63</f>
        <v>Front Suspension</v>
      </c>
      <c r="B63" s="2"/>
      <c r="C63" s="2"/>
      <c r="D63" s="2"/>
      <c r="E63" s="2"/>
      <c r="F63" s="2"/>
    </row>
    <row r="64" spans="1:6">
      <c r="A64" s="2" t="str">
        <f>MSRP_spreadsheet!A64</f>
        <v>skis</v>
      </c>
      <c r="B64" s="2"/>
      <c r="C64" s="2"/>
      <c r="D64" s="2"/>
      <c r="E64" s="2"/>
      <c r="F64" s="2"/>
    </row>
    <row r="65" spans="1:6">
      <c r="A65" s="2" t="str">
        <f>MSRP_spreadsheet!A65</f>
        <v>shocks</v>
      </c>
      <c r="B65" s="2"/>
      <c r="C65" s="2"/>
      <c r="D65" s="2"/>
      <c r="E65" s="2"/>
      <c r="F65" s="2"/>
    </row>
    <row r="66" spans="1:6">
      <c r="A66" s="2" t="str">
        <f>MSRP_spreadsheet!A66</f>
        <v>springs</v>
      </c>
      <c r="B66" s="2"/>
      <c r="C66" s="2"/>
      <c r="D66" s="2"/>
      <c r="E66" s="2"/>
      <c r="F66" s="2"/>
    </row>
    <row r="67" spans="1:6">
      <c r="A67" s="2" t="str">
        <f>MSRP_spreadsheet!A67</f>
        <v>trailing arms/A-arms</v>
      </c>
      <c r="B67" s="2"/>
      <c r="C67" s="2"/>
      <c r="D67" s="2"/>
      <c r="E67" s="2"/>
      <c r="F67" s="2"/>
    </row>
    <row r="68" spans="1:6">
      <c r="A68" s="2" t="str">
        <f>MSRP_spreadsheet!A68</f>
        <v>steering components</v>
      </c>
      <c r="B68" s="2"/>
      <c r="C68" s="2"/>
      <c r="D68" s="2"/>
      <c r="E68" s="2"/>
      <c r="F68" s="2"/>
    </row>
    <row r="69" spans="1:6">
      <c r="A69" s="2" t="str">
        <f>MSRP_spreadsheet!A69</f>
        <v>fabrication</v>
      </c>
      <c r="B69" s="2"/>
      <c r="C69" s="2"/>
      <c r="D69" s="2"/>
      <c r="E69" s="2"/>
      <c r="F69" s="2"/>
    </row>
    <row r="70" spans="1:6">
      <c r="A70" s="2" t="str">
        <f>MSRP_spreadsheet!A70</f>
        <v>other</v>
      </c>
      <c r="B70" s="2"/>
      <c r="C70" s="2"/>
      <c r="D70" s="2"/>
      <c r="E70" s="2"/>
      <c r="F70" s="2"/>
    </row>
    <row r="71" spans="1:6">
      <c r="A71" s="2"/>
      <c r="B71" s="2"/>
      <c r="C71" s="2"/>
      <c r="D71" s="2"/>
      <c r="E71" s="2"/>
      <c r="F71" s="2"/>
    </row>
    <row r="72" spans="1:6">
      <c r="A72" s="1" t="str">
        <f>MSRP_spreadsheet!A72</f>
        <v>Rear Suspension</v>
      </c>
      <c r="B72" s="2"/>
      <c r="C72" s="2"/>
      <c r="D72" s="2"/>
      <c r="E72" s="2"/>
      <c r="F72" s="2"/>
    </row>
    <row r="73" spans="1:6">
      <c r="A73" s="2" t="str">
        <f>MSRP_spreadsheet!A73</f>
        <v>wheels</v>
      </c>
      <c r="B73" s="2"/>
      <c r="C73" s="2"/>
      <c r="D73" s="2"/>
      <c r="E73" s="2"/>
      <c r="F73" s="2"/>
    </row>
    <row r="74" spans="1:6">
      <c r="A74" s="2" t="str">
        <f>MSRP_spreadsheet!A74</f>
        <v>shocks</v>
      </c>
      <c r="B74" s="2"/>
      <c r="C74" s="2"/>
      <c r="D74" s="2"/>
      <c r="E74" s="2"/>
      <c r="F74" s="2"/>
    </row>
    <row r="75" spans="1:6">
      <c r="A75" s="2" t="str">
        <f>MSRP_spreadsheet!A75</f>
        <v>springs</v>
      </c>
      <c r="B75" s="2"/>
      <c r="C75" s="2"/>
      <c r="D75" s="2"/>
      <c r="E75" s="2"/>
      <c r="F75" s="2"/>
    </row>
    <row r="76" spans="1:6">
      <c r="A76" s="2" t="str">
        <f>MSRP_spreadsheet!A76</f>
        <v>hyfax/sliders</v>
      </c>
      <c r="B76" s="2"/>
      <c r="C76" s="2"/>
      <c r="D76" s="2"/>
      <c r="E76" s="2"/>
      <c r="F76" s="2"/>
    </row>
    <row r="77" spans="1:6">
      <c r="A77" s="2" t="str">
        <f>MSRP_spreadsheet!A77</f>
        <v>mount points</v>
      </c>
      <c r="B77" s="2"/>
      <c r="C77" s="2"/>
      <c r="D77" s="2"/>
      <c r="E77" s="2"/>
      <c r="F77" s="2"/>
    </row>
    <row r="78" spans="1:6">
      <c r="A78" s="2" t="str">
        <f>MSRP_spreadsheet!A78</f>
        <v>fabrication</v>
      </c>
      <c r="B78" s="2"/>
      <c r="C78" s="2"/>
      <c r="D78" s="2"/>
      <c r="E78" s="2"/>
      <c r="F78" s="2"/>
    </row>
    <row r="79" spans="1:6">
      <c r="A79" s="2" t="str">
        <f>MSRP_spreadsheet!A79</f>
        <v>other</v>
      </c>
      <c r="B79" s="2"/>
      <c r="C79" s="2"/>
      <c r="D79" s="2"/>
      <c r="E79" s="2"/>
      <c r="F79" s="2"/>
    </row>
    <row r="80" spans="1:6">
      <c r="A80" s="2"/>
      <c r="B80" s="2"/>
      <c r="C80" s="2"/>
      <c r="D80" s="2"/>
      <c r="E80" s="2"/>
      <c r="F80" s="2"/>
    </row>
    <row r="81" spans="1:6">
      <c r="A81" s="1" t="str">
        <f>MSRP_spreadsheet!A81</f>
        <v>Drivetrain</v>
      </c>
      <c r="B81" s="2"/>
      <c r="C81" s="2"/>
      <c r="D81" s="2"/>
      <c r="E81" s="2"/>
      <c r="F81" s="2"/>
    </row>
    <row r="82" spans="1:6">
      <c r="A82" s="2" t="str">
        <f>MSRP_spreadsheet!A82</f>
        <v>track</v>
      </c>
      <c r="B82" s="2"/>
      <c r="C82" s="2"/>
      <c r="D82" s="2"/>
      <c r="E82" s="2"/>
      <c r="F82" s="2"/>
    </row>
    <row r="83" spans="1:6">
      <c r="A83" s="2" t="str">
        <f>MSRP_spreadsheet!A83</f>
        <v>studs</v>
      </c>
      <c r="B83" s="2"/>
      <c r="C83" s="2"/>
      <c r="D83" s="2"/>
      <c r="E83" s="2"/>
      <c r="F83" s="2"/>
    </row>
    <row r="84" spans="1:6">
      <c r="A84" s="2" t="str">
        <f>MSRP_spreadsheet!A84</f>
        <v>driveshaft/drive sprockets</v>
      </c>
      <c r="B84" s="2"/>
      <c r="C84" s="2"/>
      <c r="D84" s="2"/>
      <c r="E84" s="2"/>
      <c r="F84" s="2"/>
    </row>
    <row r="85" spans="1:6">
      <c r="A85" s="2" t="str">
        <f>MSRP_spreadsheet!A85</f>
        <v>jackshaft</v>
      </c>
      <c r="B85" s="2"/>
      <c r="C85" s="2"/>
      <c r="D85" s="2"/>
      <c r="E85" s="2"/>
      <c r="F85" s="2"/>
    </row>
    <row r="86" spans="1:6">
      <c r="A86" s="2" t="str">
        <f>MSRP_spreadsheet!A86</f>
        <v>chaincase/gear box</v>
      </c>
      <c r="B86" s="2"/>
      <c r="C86" s="2"/>
      <c r="D86" s="2"/>
      <c r="E86" s="2"/>
      <c r="F86" s="2"/>
    </row>
    <row r="87" spans="1:6">
      <c r="A87" s="2" t="str">
        <f>MSRP_spreadsheet!A87</f>
        <v>drive clutch</v>
      </c>
      <c r="B87" s="2"/>
      <c r="C87" s="2"/>
      <c r="D87" s="2"/>
      <c r="E87" s="2"/>
      <c r="F87" s="2"/>
    </row>
    <row r="88" spans="1:6">
      <c r="A88" s="2" t="str">
        <f>MSRP_spreadsheet!A88</f>
        <v>driven clutch</v>
      </c>
      <c r="B88" s="2"/>
      <c r="C88" s="2"/>
      <c r="D88" s="2"/>
      <c r="E88" s="2"/>
      <c r="F88" s="2"/>
    </row>
    <row r="89" spans="1:6">
      <c r="A89" s="2" t="str">
        <f>MSRP_spreadsheet!A89</f>
        <v>drive belt</v>
      </c>
      <c r="B89" s="2"/>
      <c r="C89" s="2"/>
      <c r="D89" s="2"/>
      <c r="E89" s="2"/>
      <c r="F89" s="2"/>
    </row>
    <row r="90" spans="1:6">
      <c r="A90" s="2" t="str">
        <f>MSRP_spreadsheet!A90</f>
        <v>cvt guarding/cover</v>
      </c>
      <c r="B90" s="2"/>
      <c r="C90" s="2"/>
      <c r="D90" s="2"/>
      <c r="E90" s="2"/>
      <c r="F90" s="2"/>
    </row>
    <row r="91" spans="1:6">
      <c r="A91" s="2" t="str">
        <f>MSRP_spreadsheet!A91</f>
        <v>clutch adaptor</v>
      </c>
      <c r="B91" s="2"/>
      <c r="C91" s="2"/>
      <c r="D91" s="2"/>
      <c r="E91" s="2"/>
      <c r="F91" s="2"/>
    </row>
    <row r="92" spans="1:6">
      <c r="A92" s="2" t="str">
        <f>MSRP_spreadsheet!A92</f>
        <v>fabrication</v>
      </c>
      <c r="B92" s="2"/>
      <c r="C92" s="2"/>
      <c r="D92" s="2"/>
      <c r="E92" s="2"/>
      <c r="F92" s="2"/>
    </row>
    <row r="93" spans="1:6">
      <c r="A93" s="2" t="str">
        <f>MSRP_spreadsheet!A93</f>
        <v>other</v>
      </c>
      <c r="B93" s="2"/>
      <c r="C93" s="2"/>
      <c r="D93" s="2"/>
      <c r="E93" s="2"/>
      <c r="F93" s="2"/>
    </row>
    <row r="94" spans="1:6">
      <c r="A94" s="2"/>
      <c r="B94" s="2"/>
      <c r="C94" s="2"/>
      <c r="D94" s="2"/>
      <c r="E94" s="2"/>
      <c r="F94" s="2"/>
    </row>
    <row r="95" spans="1:6">
      <c r="A95" s="1" t="str">
        <f>MSRP_spreadsheet!A95</f>
        <v>Cooling System</v>
      </c>
      <c r="B95" s="2"/>
      <c r="C95" s="2"/>
      <c r="D95" s="2"/>
      <c r="E95" s="2"/>
      <c r="F95" s="2"/>
    </row>
    <row r="96" spans="1:6">
      <c r="A96" s="2" t="str">
        <f>MSRP_spreadsheet!A96</f>
        <v>radiator</v>
      </c>
      <c r="B96" s="2"/>
      <c r="C96" s="2"/>
      <c r="D96" s="2"/>
      <c r="E96" s="2"/>
      <c r="F96" s="2"/>
    </row>
    <row r="97" spans="1:6">
      <c r="A97" s="2" t="str">
        <f>MSRP_spreadsheet!A97</f>
        <v>coolant pump</v>
      </c>
      <c r="B97" s="2"/>
      <c r="C97" s="2"/>
      <c r="D97" s="2"/>
      <c r="E97" s="2"/>
      <c r="F97" s="2"/>
    </row>
    <row r="98" spans="1:6">
      <c r="A98" s="2" t="str">
        <f>MSRP_spreadsheet!A98</f>
        <v>fan</v>
      </c>
      <c r="B98" s="2"/>
      <c r="C98" s="2"/>
      <c r="D98" s="2"/>
      <c r="E98" s="2"/>
      <c r="F98" s="2"/>
    </row>
    <row r="99" spans="1:6">
      <c r="A99" s="2" t="str">
        <f>MSRP_spreadsheet!A99</f>
        <v>heat exchanger</v>
      </c>
      <c r="B99" s="2"/>
      <c r="C99" s="2"/>
      <c r="D99" s="2"/>
      <c r="E99" s="2"/>
      <c r="F99" s="2"/>
    </row>
    <row r="100" spans="1:6">
      <c r="A100" s="2" t="str">
        <f>MSRP_spreadsheet!A100</f>
        <v>thermostat</v>
      </c>
      <c r="B100" s="2"/>
      <c r="C100" s="2"/>
      <c r="D100" s="2"/>
      <c r="E100" s="2"/>
      <c r="F100" s="2"/>
    </row>
    <row r="101" spans="1:6">
      <c r="A101" s="2" t="str">
        <f>MSRP_spreadsheet!A101</f>
        <v>fabrication</v>
      </c>
      <c r="B101" s="2"/>
      <c r="C101" s="2"/>
      <c r="D101" s="2"/>
      <c r="E101" s="2"/>
      <c r="F101" s="2"/>
    </row>
    <row r="102" spans="1:6">
      <c r="A102" s="2" t="str">
        <f>MSRP_spreadsheet!A102</f>
        <v>other</v>
      </c>
      <c r="B102" s="2"/>
      <c r="C102" s="2"/>
      <c r="D102" s="2"/>
      <c r="E102" s="2"/>
      <c r="F102" s="2"/>
    </row>
    <row r="103" spans="1:6">
      <c r="A103" s="2"/>
      <c r="B103" s="2"/>
      <c r="C103" s="2"/>
      <c r="D103" s="2"/>
      <c r="E103" s="2"/>
      <c r="F103" s="2"/>
    </row>
    <row r="104" spans="1:6">
      <c r="A104" s="1" t="str">
        <f>MSRP_spreadsheet!A104</f>
        <v>Noise/Vibration/Harshness</v>
      </c>
      <c r="B104" s="2"/>
      <c r="C104" s="2"/>
      <c r="D104" s="2"/>
      <c r="E104" s="2"/>
      <c r="F104" s="2"/>
    </row>
    <row r="105" spans="1:6">
      <c r="A105" s="2" t="str">
        <f>MSRP_spreadsheet!A105</f>
        <v>skirting</v>
      </c>
      <c r="B105" s="2"/>
      <c r="C105" s="2"/>
      <c r="D105" s="2"/>
      <c r="E105" s="2"/>
      <c r="F105" s="2"/>
    </row>
    <row r="106" spans="1:6">
      <c r="A106" s="2" t="str">
        <f>MSRP_spreadsheet!A106</f>
        <v>hood lining</v>
      </c>
      <c r="B106" s="2"/>
      <c r="C106" s="2"/>
      <c r="D106" s="2"/>
      <c r="E106" s="2"/>
      <c r="F106" s="2"/>
    </row>
    <row r="107" spans="1:6">
      <c r="A107" s="2" t="str">
        <f>MSRP_spreadsheet!A107</f>
        <v>tunnel lining</v>
      </c>
      <c r="B107" s="2"/>
      <c r="C107" s="2"/>
      <c r="D107" s="2"/>
      <c r="E107" s="2"/>
      <c r="F107" s="2"/>
    </row>
    <row r="108" spans="1:6">
      <c r="A108" s="2" t="str">
        <f>MSRP_spreadsheet!A108</f>
        <v>fiberglass packing</v>
      </c>
      <c r="B108" s="2"/>
      <c r="C108" s="2"/>
      <c r="D108" s="2"/>
      <c r="E108" s="2"/>
      <c r="F108" s="2"/>
    </row>
    <row r="109" spans="1:6">
      <c r="A109" s="2" t="str">
        <f>MSRP_spreadsheet!A109</f>
        <v>other</v>
      </c>
      <c r="B109" s="2"/>
      <c r="C109" s="2"/>
      <c r="D109" s="2"/>
      <c r="E109" s="2"/>
      <c r="F109" s="2"/>
    </row>
    <row r="110" spans="1:6">
      <c r="A110" s="2"/>
      <c r="B110" s="2"/>
      <c r="C110" s="2"/>
      <c r="D110" s="2"/>
      <c r="E110" s="2"/>
      <c r="F110" s="2"/>
    </row>
    <row r="111" spans="1:6">
      <c r="A111" s="1" t="str">
        <f>MSRP_spreadsheet!A111</f>
        <v>Chassis</v>
      </c>
      <c r="B111" s="2"/>
      <c r="C111" s="2"/>
      <c r="D111" s="2"/>
      <c r="E111" s="2"/>
      <c r="F111" s="2"/>
    </row>
    <row r="112" spans="1:6">
      <c r="A112" s="2" t="str">
        <f>MSRP_spreadsheet!A112</f>
        <v>bulkhead modification</v>
      </c>
      <c r="B112" s="2"/>
      <c r="C112" s="2"/>
      <c r="D112" s="2"/>
      <c r="E112" s="2"/>
      <c r="F112" s="2"/>
    </row>
    <row r="113" spans="1:6">
      <c r="A113" s="2" t="str">
        <f>MSRP_spreadsheet!A113</f>
        <v>tunnel modification</v>
      </c>
      <c r="B113" s="2"/>
      <c r="C113" s="2"/>
      <c r="D113" s="2"/>
      <c r="E113" s="2"/>
      <c r="F113" s="2"/>
    </row>
    <row r="114" spans="1:6">
      <c r="A114" s="2" t="str">
        <f>MSRP_spreadsheet!A114</f>
        <v>seat</v>
      </c>
      <c r="B114" s="2"/>
      <c r="C114" s="2"/>
      <c r="D114" s="2"/>
      <c r="E114" s="2"/>
      <c r="F114" s="2"/>
    </row>
    <row r="115" spans="1:6">
      <c r="A115" s="2" t="str">
        <f>MSRP_spreadsheet!A115</f>
        <v>hood</v>
      </c>
      <c r="B115" s="2"/>
      <c r="C115" s="2"/>
      <c r="D115" s="2"/>
      <c r="E115" s="2"/>
      <c r="F115" s="2"/>
    </row>
    <row r="116" spans="1:6">
      <c r="A116" s="2" t="str">
        <f>MSRP_spreadsheet!A116</f>
        <v>windshield</v>
      </c>
      <c r="B116" s="2"/>
      <c r="C116" s="2"/>
      <c r="D116" s="2"/>
      <c r="E116" s="2"/>
      <c r="F116" s="2"/>
    </row>
    <row r="117" spans="1:6">
      <c r="A117" s="2" t="str">
        <f>MSRP_spreadsheet!A117</f>
        <v>motor mount</v>
      </c>
      <c r="B117" s="2"/>
      <c r="C117" s="2"/>
      <c r="D117" s="2"/>
      <c r="E117" s="2"/>
      <c r="F117" s="2"/>
    </row>
    <row r="118" spans="1:6">
      <c r="A118" s="2" t="str">
        <f>MSRP_spreadsheet!A118</f>
        <v>fuel tank</v>
      </c>
      <c r="B118" s="2"/>
      <c r="C118" s="2"/>
      <c r="D118" s="2"/>
      <c r="E118" s="2"/>
      <c r="F118" s="2"/>
    </row>
    <row r="119" spans="1:6">
      <c r="A119" s="2" t="str">
        <f>MSRP_spreadsheet!A119</f>
        <v>battery box</v>
      </c>
      <c r="B119" s="2"/>
      <c r="C119" s="2"/>
      <c r="D119" s="2"/>
      <c r="E119" s="2"/>
      <c r="F119" s="2"/>
    </row>
    <row r="120" spans="1:6">
      <c r="A120" s="2" t="str">
        <f>MSRP_spreadsheet!A120</f>
        <v>handlebars/hooks/risers</v>
      </c>
      <c r="B120" s="2"/>
      <c r="C120" s="2"/>
      <c r="D120" s="2"/>
      <c r="E120" s="2"/>
      <c r="F120" s="2"/>
    </row>
    <row r="121" spans="1:6">
      <c r="A121" s="2" t="str">
        <f>MSRP_spreadsheet!A121</f>
        <v>hand guards</v>
      </c>
      <c r="B121" s="2"/>
      <c r="C121" s="2"/>
      <c r="D121" s="2"/>
      <c r="E121" s="2"/>
      <c r="F121" s="2"/>
    </row>
    <row r="122" spans="1:6">
      <c r="A122" s="2" t="str">
        <f>MSRP_spreadsheet!A122</f>
        <v>throttle</v>
      </c>
      <c r="B122" s="2"/>
      <c r="C122" s="2"/>
      <c r="D122" s="2"/>
      <c r="E122" s="2"/>
      <c r="F122" s="2"/>
    </row>
    <row r="123" spans="1:6">
      <c r="A123" s="2" t="str">
        <f>MSRP_spreadsheet!A123</f>
        <v>brake system</v>
      </c>
      <c r="B123" s="2"/>
      <c r="C123" s="2"/>
      <c r="D123" s="2"/>
      <c r="E123" s="2"/>
      <c r="F123" s="2"/>
    </row>
    <row r="124" spans="1:6">
      <c r="A124" s="2" t="str">
        <f>MSRP_spreadsheet!A124</f>
        <v>heated grips</v>
      </c>
      <c r="B124" s="2"/>
      <c r="C124" s="2"/>
      <c r="D124" s="2"/>
      <c r="E124" s="2"/>
      <c r="F124" s="2"/>
    </row>
    <row r="125" spans="1:6">
      <c r="A125" s="2" t="str">
        <f>MSRP_spreadsheet!A125</f>
        <v>fabrication</v>
      </c>
      <c r="B125" s="2"/>
      <c r="C125" s="2"/>
      <c r="D125" s="2"/>
      <c r="E125" s="2"/>
      <c r="F125" s="2"/>
    </row>
    <row r="126" spans="1:6">
      <c r="A126" s="2" t="str">
        <f>MSRP_spreadsheet!A126</f>
        <v>other</v>
      </c>
      <c r="B126" s="2"/>
      <c r="C126" s="2"/>
      <c r="D126" s="2"/>
      <c r="E126" s="2"/>
      <c r="F126" s="2"/>
    </row>
    <row r="127" spans="1:6">
      <c r="A127" s="2"/>
      <c r="B127" s="2"/>
      <c r="C127" s="2"/>
      <c r="D127" s="2"/>
      <c r="E127" s="2"/>
      <c r="F127" s="2"/>
    </row>
    <row r="128" spans="1:6">
      <c r="A128" s="1" t="str">
        <f>MSRP_spreadsheet!A128</f>
        <v>Electrical</v>
      </c>
      <c r="B128" s="2"/>
      <c r="C128" s="2"/>
      <c r="D128" s="2"/>
      <c r="E128" s="2"/>
      <c r="F128" s="2"/>
    </row>
    <row r="129" spans="1:6">
      <c r="A129" s="2" t="str">
        <f>MSRP_spreadsheet!A129</f>
        <v>battery(s)</v>
      </c>
      <c r="B129" s="2"/>
      <c r="C129" s="2"/>
      <c r="D129" s="2"/>
      <c r="E129" s="2"/>
      <c r="F129" s="2"/>
    </row>
    <row r="130" spans="1:6">
      <c r="A130" s="2" t="str">
        <f>MSRP_spreadsheet!A130</f>
        <v>switches</v>
      </c>
      <c r="B130" s="2"/>
      <c r="C130" s="2"/>
      <c r="D130" s="2"/>
      <c r="E130" s="2"/>
      <c r="F130" s="2"/>
    </row>
    <row r="131" spans="1:6">
      <c r="A131" s="2" t="str">
        <f>MSRP_spreadsheet!A131</f>
        <v>connectors</v>
      </c>
      <c r="B131" s="2"/>
      <c r="C131" s="2"/>
      <c r="D131" s="2"/>
      <c r="E131" s="2"/>
      <c r="F131" s="2"/>
    </row>
    <row r="132" spans="1:6">
      <c r="A132" s="2" t="str">
        <f>MSRP_spreadsheet!A132</f>
        <v>fuses</v>
      </c>
      <c r="B132" s="2"/>
      <c r="C132" s="2"/>
      <c r="D132" s="2"/>
      <c r="E132" s="2"/>
      <c r="F132" s="2"/>
    </row>
    <row r="133" spans="1:6">
      <c r="A133" s="2" t="str">
        <f>MSRP_spreadsheet!A133</f>
        <v>wire/cable</v>
      </c>
      <c r="B133" s="2"/>
      <c r="C133" s="2"/>
      <c r="D133" s="2"/>
      <c r="E133" s="2"/>
      <c r="F133" s="2"/>
    </row>
    <row r="134" spans="1:6">
      <c r="A134" s="2" t="str">
        <f>MSRP_spreadsheet!A134</f>
        <v>lighting</v>
      </c>
      <c r="B134" s="2"/>
      <c r="C134" s="2"/>
      <c r="D134" s="2"/>
      <c r="E134" s="2"/>
      <c r="F134" s="2"/>
    </row>
    <row r="135" spans="1:6">
      <c r="A135" s="2" t="str">
        <f>MSRP_spreadsheet!A135</f>
        <v>motor charger</v>
      </c>
      <c r="B135" s="2"/>
      <c r="C135" s="2"/>
      <c r="D135" s="2"/>
      <c r="E135" s="2"/>
      <c r="F135" s="2"/>
    </row>
    <row r="136" spans="1:6">
      <c r="A136" s="2" t="str">
        <f>MSRP_spreadsheet!A136</f>
        <v>contactor</v>
      </c>
      <c r="B136" s="2"/>
      <c r="C136" s="2"/>
      <c r="D136" s="2"/>
      <c r="E136" s="2"/>
      <c r="F136" s="2"/>
    </row>
    <row r="137" spans="1:6">
      <c r="A137" s="2" t="str">
        <f>MSRP_spreadsheet!A137</f>
        <v>motor controller</v>
      </c>
      <c r="B137" s="2"/>
      <c r="C137" s="2"/>
      <c r="D137" s="2"/>
      <c r="E137" s="2"/>
      <c r="F137" s="2"/>
    </row>
    <row r="138" spans="1:6">
      <c r="A138" s="2" t="str">
        <f>MSRP_spreadsheet!A138</f>
        <v>injector controller</v>
      </c>
      <c r="B138" s="2"/>
      <c r="C138" s="2"/>
      <c r="D138" s="2"/>
      <c r="E138" s="2"/>
      <c r="F138" s="2"/>
    </row>
    <row r="139" spans="1:6">
      <c r="A139" s="2" t="str">
        <f>MSRP_spreadsheet!A139</f>
        <v>boost controller</v>
      </c>
      <c r="B139" s="2"/>
      <c r="C139" s="2"/>
      <c r="D139" s="2"/>
      <c r="E139" s="2"/>
      <c r="F139" s="2"/>
    </row>
    <row r="140" spans="1:6">
      <c r="A140" s="2" t="str">
        <f>MSRP_spreadsheet!A140</f>
        <v>exhaust gas temperature (EGT) sensor</v>
      </c>
      <c r="B140" s="2"/>
      <c r="C140" s="2"/>
      <c r="D140" s="2"/>
      <c r="E140" s="2"/>
      <c r="F140" s="2"/>
    </row>
    <row r="141" spans="1:6">
      <c r="A141" s="2" t="str">
        <f>MSRP_spreadsheet!A141</f>
        <v>general sensor(s)</v>
      </c>
      <c r="B141" s="2"/>
      <c r="C141" s="2"/>
      <c r="D141" s="2"/>
      <c r="E141" s="2"/>
      <c r="F141" s="2"/>
    </row>
    <row r="142" spans="1:6">
      <c r="A142" s="2" t="str">
        <f>MSRP_spreadsheet!A142</f>
        <v>engine calibration hardware</v>
      </c>
      <c r="B142" s="2"/>
      <c r="C142" s="2"/>
      <c r="D142" s="2"/>
      <c r="E142" s="2"/>
      <c r="F142" s="2"/>
    </row>
    <row r="143" spans="1:6">
      <c r="A143" s="2" t="str">
        <f>MSRP_spreadsheet!A143</f>
        <v>engine calibration software</v>
      </c>
      <c r="B143" s="2"/>
      <c r="C143" s="2"/>
      <c r="D143" s="2"/>
      <c r="E143" s="2"/>
      <c r="F143" s="2"/>
    </row>
    <row r="144" spans="1:6">
      <c r="A144" s="2" t="str">
        <f>MSRP_spreadsheet!A144</f>
        <v>fabrication</v>
      </c>
      <c r="B144" s="2"/>
      <c r="C144" s="2"/>
      <c r="D144" s="2"/>
      <c r="E144" s="2"/>
      <c r="F144" s="2"/>
    </row>
    <row r="145" spans="1:6">
      <c r="A145" s="2" t="str">
        <f>MSRP_spreadsheet!A145</f>
        <v>pulley</v>
      </c>
      <c r="B145" s="2"/>
      <c r="C145" s="2"/>
      <c r="D145" s="2"/>
      <c r="E145" s="2"/>
      <c r="F145" s="2"/>
    </row>
    <row r="146" spans="1:6">
      <c r="A146" s="2"/>
      <c r="B146" s="2"/>
      <c r="C146" s="2"/>
      <c r="D146" s="2"/>
      <c r="E146" s="2"/>
      <c r="F146" s="2"/>
    </row>
    <row r="147" spans="1:6">
      <c r="A147" s="2"/>
      <c r="B147" s="2"/>
      <c r="C147" s="2"/>
      <c r="D147" s="2"/>
      <c r="E147" s="2"/>
      <c r="F147" s="2"/>
    </row>
    <row r="148" spans="1:6">
      <c r="A148" s="2"/>
      <c r="B148" s="2"/>
      <c r="C148" s="2"/>
      <c r="D148" s="2"/>
      <c r="E148" s="2"/>
      <c r="F148" s="2"/>
    </row>
  </sheetData>
  <mergeCells count="1">
    <mergeCell ref="B1:F1"/>
  </mergeCells>
  <phoneticPr fontId="4" type="noConversion"/>
  <pageMargins left="0.25" right="0.25" top="1" bottom="0.5" header="0.5" footer="0"/>
  <pageSetup orientation="landscape" r:id="rId1"/>
  <headerFooter alignWithMargins="0">
    <oddHeader>&amp;C&amp;"Arial,Bold"&amp;12[Insert School Name]
SAE 2008 Clean Snowmobile Challenge MSRP - Supporting Calculations</oddHeader>
    <oddFooter>&amp;CPage &amp;P of &amp;N&amp;R&amp;D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L365"/>
  <sheetViews>
    <sheetView tabSelected="1" zoomScale="85" zoomScaleNormal="85" workbookViewId="0">
      <selection activeCell="F258" sqref="F258"/>
    </sheetView>
  </sheetViews>
  <sheetFormatPr defaultColWidth="8.7109375" defaultRowHeight="15"/>
  <cols>
    <col min="1" max="1" width="46.5703125" style="21" bestFit="1" customWidth="1"/>
    <col min="2" max="2" width="34.5703125" style="21" customWidth="1"/>
    <col min="3" max="3" width="10.140625" style="21" bestFit="1" customWidth="1"/>
    <col min="4" max="6" width="8.7109375" style="21"/>
    <col min="7" max="7" width="13.42578125" style="21" bestFit="1" customWidth="1"/>
    <col min="8" max="8" width="8.7109375" style="21"/>
    <col min="9" max="9" width="63.5703125" style="21" bestFit="1" customWidth="1"/>
    <col min="10" max="10" width="8.7109375" style="21"/>
    <col min="11" max="11" width="16.140625" style="21" bestFit="1" customWidth="1"/>
    <col min="12" max="16384" width="8.7109375" style="21"/>
  </cols>
  <sheetData>
    <row r="1" spans="1:9">
      <c r="A1" s="19" t="s">
        <v>95</v>
      </c>
      <c r="B1" s="19" t="s">
        <v>60</v>
      </c>
      <c r="C1" s="77" t="s">
        <v>101</v>
      </c>
      <c r="D1" s="77"/>
      <c r="E1" s="77"/>
      <c r="F1" s="77"/>
      <c r="G1" s="77"/>
      <c r="H1" s="20" t="s">
        <v>120</v>
      </c>
      <c r="I1" s="19" t="s">
        <v>121</v>
      </c>
    </row>
    <row r="3" spans="1:9">
      <c r="A3" s="23" t="s">
        <v>122</v>
      </c>
      <c r="B3" s="24" t="s">
        <v>123</v>
      </c>
      <c r="C3" s="25"/>
      <c r="D3" s="25"/>
      <c r="E3" s="25"/>
      <c r="F3" s="25"/>
      <c r="G3" s="26">
        <v>7352.48</v>
      </c>
      <c r="H3" s="27">
        <v>1</v>
      </c>
      <c r="I3" s="22" t="s">
        <v>124</v>
      </c>
    </row>
    <row r="30" spans="1:9">
      <c r="A30" s="28" t="s">
        <v>126</v>
      </c>
      <c r="B30" s="29" t="s">
        <v>127</v>
      </c>
      <c r="C30" s="25"/>
      <c r="D30" s="25"/>
      <c r="E30" s="25">
        <v>29.9</v>
      </c>
      <c r="F30" s="25"/>
      <c r="G30" s="30">
        <f>E30</f>
        <v>29.9</v>
      </c>
      <c r="H30" s="31">
        <v>2</v>
      </c>
      <c r="I30" s="22" t="s">
        <v>125</v>
      </c>
    </row>
    <row r="31" spans="1:9">
      <c r="A31" s="32"/>
      <c r="B31" s="33"/>
      <c r="C31" s="34"/>
      <c r="D31" s="34"/>
      <c r="E31" s="34"/>
      <c r="F31" s="34"/>
      <c r="G31" s="34"/>
      <c r="H31" s="35"/>
    </row>
    <row r="32" spans="1:9">
      <c r="A32" s="32"/>
      <c r="B32" s="33"/>
      <c r="C32" s="34"/>
      <c r="D32" s="34"/>
      <c r="E32" s="34"/>
      <c r="F32" s="34"/>
      <c r="G32" s="34"/>
      <c r="H32" s="35"/>
    </row>
    <row r="33" spans="1:8">
      <c r="A33" s="32"/>
      <c r="B33" s="33"/>
      <c r="C33" s="34"/>
      <c r="D33" s="34"/>
      <c r="E33" s="34"/>
      <c r="F33" s="34"/>
      <c r="G33" s="34"/>
      <c r="H33" s="35"/>
    </row>
    <row r="34" spans="1:8">
      <c r="A34" s="32"/>
      <c r="B34" s="33"/>
      <c r="C34" s="34"/>
      <c r="D34" s="34"/>
      <c r="E34" s="34"/>
      <c r="F34" s="34"/>
      <c r="G34" s="34"/>
      <c r="H34" s="35"/>
    </row>
    <row r="35" spans="1:8">
      <c r="A35" s="32"/>
      <c r="B35" s="33"/>
      <c r="C35" s="34"/>
      <c r="D35" s="34"/>
      <c r="E35" s="34"/>
      <c r="F35" s="34"/>
      <c r="G35" s="34"/>
      <c r="H35" s="35"/>
    </row>
    <row r="36" spans="1:8">
      <c r="A36" s="32"/>
      <c r="B36" s="33"/>
      <c r="C36" s="34"/>
      <c r="D36" s="34"/>
      <c r="E36" s="34"/>
      <c r="F36" s="34"/>
      <c r="G36" s="34"/>
      <c r="H36" s="35"/>
    </row>
    <row r="37" spans="1:8">
      <c r="A37" s="32"/>
      <c r="B37" s="33"/>
      <c r="C37" s="34"/>
      <c r="D37" s="34"/>
      <c r="E37" s="34"/>
      <c r="F37" s="34"/>
      <c r="G37" s="34"/>
      <c r="H37" s="35"/>
    </row>
    <row r="38" spans="1:8">
      <c r="A38" s="32"/>
      <c r="B38" s="33"/>
      <c r="C38" s="34"/>
      <c r="D38" s="34"/>
      <c r="E38" s="34"/>
      <c r="F38" s="34"/>
      <c r="G38" s="34"/>
      <c r="H38" s="35"/>
    </row>
    <row r="39" spans="1:8">
      <c r="A39" s="32"/>
      <c r="B39" s="33"/>
      <c r="C39" s="34"/>
      <c r="D39" s="34"/>
      <c r="E39" s="34"/>
      <c r="F39" s="34"/>
      <c r="G39" s="34"/>
      <c r="H39" s="35"/>
    </row>
    <row r="40" spans="1:8">
      <c r="A40" s="32"/>
      <c r="B40" s="33"/>
      <c r="C40" s="34"/>
      <c r="D40" s="34"/>
      <c r="E40" s="34"/>
      <c r="F40" s="34"/>
      <c r="G40" s="34"/>
      <c r="H40" s="35"/>
    </row>
    <row r="41" spans="1:8">
      <c r="A41" s="32"/>
      <c r="B41" s="33"/>
      <c r="C41" s="34"/>
      <c r="D41" s="34"/>
      <c r="E41" s="34"/>
      <c r="F41" s="34"/>
      <c r="G41" s="34"/>
      <c r="H41" s="35"/>
    </row>
    <row r="42" spans="1:8">
      <c r="A42" s="32"/>
      <c r="B42" s="33"/>
      <c r="C42" s="34"/>
      <c r="D42" s="34"/>
      <c r="E42" s="34"/>
      <c r="F42" s="34"/>
      <c r="G42" s="34"/>
      <c r="H42" s="35"/>
    </row>
    <row r="43" spans="1:8">
      <c r="A43" s="32"/>
      <c r="B43" s="33"/>
      <c r="C43" s="34"/>
      <c r="D43" s="34"/>
      <c r="E43" s="34"/>
      <c r="F43" s="34"/>
      <c r="G43" s="34"/>
      <c r="H43" s="35"/>
    </row>
    <row r="44" spans="1:8">
      <c r="A44" s="32"/>
      <c r="B44" s="33"/>
      <c r="C44" s="34"/>
      <c r="D44" s="34"/>
      <c r="E44" s="34"/>
      <c r="F44" s="34"/>
      <c r="G44" s="34"/>
      <c r="H44" s="35"/>
    </row>
    <row r="45" spans="1:8">
      <c r="A45" s="32"/>
      <c r="B45" s="33"/>
      <c r="C45" s="34"/>
      <c r="D45" s="34"/>
      <c r="E45" s="34"/>
      <c r="F45" s="34"/>
      <c r="G45" s="34"/>
      <c r="H45" s="35"/>
    </row>
    <row r="46" spans="1:8">
      <c r="A46" s="32"/>
      <c r="B46" s="33"/>
      <c r="C46" s="34"/>
      <c r="D46" s="34"/>
      <c r="E46" s="34"/>
      <c r="F46" s="34"/>
      <c r="G46" s="34"/>
      <c r="H46" s="35"/>
    </row>
    <row r="47" spans="1:8">
      <c r="A47" s="32"/>
      <c r="B47" s="33"/>
      <c r="C47" s="34"/>
      <c r="D47" s="34"/>
      <c r="E47" s="34"/>
      <c r="F47" s="34"/>
      <c r="G47" s="34"/>
      <c r="H47" s="35"/>
    </row>
    <row r="48" spans="1:8">
      <c r="A48" s="32"/>
      <c r="B48" s="33"/>
      <c r="C48" s="34"/>
      <c r="D48" s="34"/>
      <c r="E48" s="34"/>
      <c r="F48" s="34"/>
      <c r="G48" s="34"/>
      <c r="H48" s="35"/>
    </row>
    <row r="49" spans="1:9">
      <c r="A49" s="32"/>
      <c r="B49" s="33"/>
      <c r="C49" s="34"/>
      <c r="D49" s="34"/>
      <c r="E49" s="34"/>
      <c r="F49" s="34"/>
      <c r="G49" s="34"/>
      <c r="H49" s="35"/>
    </row>
    <row r="50" spans="1:9">
      <c r="A50" s="32"/>
      <c r="B50" s="33"/>
      <c r="C50" s="34"/>
      <c r="D50" s="34"/>
      <c r="E50" s="34"/>
      <c r="F50" s="34"/>
      <c r="G50" s="34"/>
      <c r="H50" s="35"/>
    </row>
    <row r="51" spans="1:9">
      <c r="A51" s="32"/>
      <c r="B51" s="33"/>
      <c r="C51" s="34"/>
      <c r="D51" s="34"/>
      <c r="E51" s="34"/>
      <c r="F51" s="34"/>
      <c r="G51" s="34"/>
      <c r="H51" s="35"/>
    </row>
    <row r="52" spans="1:9">
      <c r="A52" s="32"/>
      <c r="B52" s="33"/>
      <c r="C52" s="34"/>
      <c r="D52" s="34"/>
      <c r="E52" s="34"/>
      <c r="F52" s="34"/>
      <c r="G52" s="34"/>
      <c r="H52" s="35"/>
    </row>
    <row r="53" spans="1:9">
      <c r="A53" s="32"/>
      <c r="B53" s="33"/>
      <c r="C53" s="34"/>
      <c r="D53" s="34"/>
      <c r="E53" s="34"/>
      <c r="F53" s="34"/>
      <c r="G53" s="34"/>
      <c r="H53" s="35"/>
    </row>
    <row r="54" spans="1:9">
      <c r="A54" s="32"/>
      <c r="B54" s="33"/>
      <c r="C54" s="34"/>
      <c r="D54" s="34"/>
      <c r="E54" s="34"/>
      <c r="F54" s="34"/>
      <c r="G54" s="34"/>
      <c r="H54" s="35"/>
    </row>
    <row r="55" spans="1:9">
      <c r="A55" s="32"/>
      <c r="B55" s="33"/>
      <c r="C55" s="34"/>
      <c r="D55" s="34"/>
      <c r="E55" s="34"/>
      <c r="F55" s="34"/>
      <c r="G55" s="34"/>
      <c r="H55" s="35"/>
    </row>
    <row r="56" spans="1:9">
      <c r="A56" s="32"/>
      <c r="B56" s="33"/>
      <c r="C56" s="34"/>
      <c r="D56" s="34"/>
      <c r="E56" s="34"/>
      <c r="F56" s="34"/>
      <c r="G56" s="34"/>
      <c r="H56" s="35"/>
    </row>
    <row r="57" spans="1:9">
      <c r="A57" s="32"/>
      <c r="B57" s="33"/>
      <c r="C57" s="34"/>
      <c r="D57" s="34"/>
      <c r="E57" s="34"/>
      <c r="F57" s="34"/>
      <c r="G57" s="34"/>
      <c r="H57" s="35"/>
    </row>
    <row r="58" spans="1:9">
      <c r="A58" s="32"/>
      <c r="B58" s="33"/>
      <c r="C58" s="34"/>
      <c r="D58" s="34"/>
      <c r="E58" s="34"/>
      <c r="F58" s="34"/>
      <c r="G58" s="34"/>
      <c r="H58" s="35"/>
    </row>
    <row r="59" spans="1:9">
      <c r="A59" s="32"/>
      <c r="B59" s="33"/>
      <c r="C59" s="34"/>
      <c r="D59" s="34"/>
      <c r="E59" s="34"/>
      <c r="F59" s="34"/>
      <c r="G59" s="34"/>
      <c r="H59" s="35"/>
    </row>
    <row r="60" spans="1:9">
      <c r="A60" s="32"/>
      <c r="B60" s="33"/>
      <c r="C60" s="34"/>
      <c r="D60" s="34"/>
      <c r="E60" s="34"/>
      <c r="F60" s="34"/>
      <c r="G60" s="34"/>
      <c r="H60" s="35"/>
    </row>
    <row r="61" spans="1:9">
      <c r="A61" s="36"/>
      <c r="B61" s="37"/>
      <c r="C61" s="38"/>
      <c r="D61" s="38"/>
      <c r="E61" s="38"/>
      <c r="F61" s="38"/>
      <c r="G61" s="38"/>
      <c r="H61" s="39"/>
    </row>
    <row r="62" spans="1:9">
      <c r="A62" s="40" t="s">
        <v>39</v>
      </c>
      <c r="B62" s="41" t="s">
        <v>128</v>
      </c>
      <c r="C62" s="42">
        <v>27.49</v>
      </c>
      <c r="D62" s="42"/>
      <c r="E62" s="42">
        <v>18.98</v>
      </c>
      <c r="F62" s="42">
        <f>C62*1.5</f>
        <v>41.234999999999999</v>
      </c>
      <c r="G62" s="43">
        <f>F62-C62</f>
        <v>13.745000000000001</v>
      </c>
      <c r="H62" s="44">
        <v>3</v>
      </c>
      <c r="I62" s="22" t="s">
        <v>129</v>
      </c>
    </row>
    <row r="93" spans="1:8">
      <c r="A93" s="28" t="s">
        <v>131</v>
      </c>
      <c r="B93" s="29" t="s">
        <v>132</v>
      </c>
      <c r="C93" s="25"/>
      <c r="D93" s="25"/>
      <c r="E93" s="25">
        <f>3.49*3</f>
        <v>10.47</v>
      </c>
      <c r="F93" s="25"/>
      <c r="G93" s="30">
        <f>E93</f>
        <v>10.47</v>
      </c>
      <c r="H93" s="45">
        <v>4</v>
      </c>
    </row>
    <row r="95" spans="1:8">
      <c r="G95" s="21" t="s">
        <v>133</v>
      </c>
    </row>
    <row r="117" spans="1:9">
      <c r="A117" s="28" t="s">
        <v>134</v>
      </c>
      <c r="B117" s="29"/>
      <c r="C117" s="25"/>
      <c r="D117" s="25"/>
      <c r="E117" s="25">
        <v>4.99</v>
      </c>
      <c r="F117" s="25"/>
      <c r="G117" s="30">
        <f>E117</f>
        <v>4.99</v>
      </c>
      <c r="H117" s="31">
        <v>5</v>
      </c>
      <c r="I117" s="22" t="s">
        <v>125</v>
      </c>
    </row>
    <row r="141" spans="1:9">
      <c r="A141" s="46" t="s">
        <v>3</v>
      </c>
      <c r="B141" s="29" t="s">
        <v>135</v>
      </c>
      <c r="C141" s="25">
        <v>453.29</v>
      </c>
      <c r="D141" s="25"/>
      <c r="E141" s="25">
        <v>85.97</v>
      </c>
      <c r="F141" s="25">
        <f>C141*1.5</f>
        <v>679.93500000000006</v>
      </c>
      <c r="G141" s="30">
        <f>F141-C141</f>
        <v>226.64500000000004</v>
      </c>
      <c r="H141" s="31">
        <v>6</v>
      </c>
      <c r="I141" s="21" t="s">
        <v>136</v>
      </c>
    </row>
    <row r="153" spans="1:9">
      <c r="A153" s="46" t="s">
        <v>40</v>
      </c>
      <c r="B153" s="29" t="s">
        <v>137</v>
      </c>
      <c r="C153" s="25"/>
      <c r="D153" s="25"/>
      <c r="E153" s="25">
        <f>3*(11.4/4)</f>
        <v>8.5500000000000007</v>
      </c>
      <c r="F153" s="25"/>
      <c r="G153" s="30">
        <f>E153</f>
        <v>8.5500000000000007</v>
      </c>
      <c r="H153" s="31">
        <v>7</v>
      </c>
      <c r="I153" s="22" t="s">
        <v>125</v>
      </c>
    </row>
    <row r="159" spans="1:9">
      <c r="E159" s="21" t="s">
        <v>138</v>
      </c>
    </row>
    <row r="169" spans="1:9">
      <c r="A169" s="46" t="s">
        <v>139</v>
      </c>
      <c r="B169" s="29" t="s">
        <v>140</v>
      </c>
      <c r="C169" s="25"/>
      <c r="D169" s="25"/>
      <c r="E169" s="25">
        <v>270</v>
      </c>
      <c r="F169" s="25"/>
      <c r="G169" s="30">
        <v>270</v>
      </c>
      <c r="H169" s="31">
        <v>8</v>
      </c>
      <c r="I169" s="22" t="s">
        <v>125</v>
      </c>
    </row>
    <row r="183" ht="14.25" customHeight="1"/>
    <row r="205" spans="1:12">
      <c r="A205" s="28" t="s">
        <v>19</v>
      </c>
      <c r="B205" s="29" t="s">
        <v>141</v>
      </c>
      <c r="C205" s="25">
        <v>292.83999999999997</v>
      </c>
      <c r="D205" s="25"/>
      <c r="E205" s="25">
        <v>289</v>
      </c>
      <c r="F205" s="25">
        <f>292.84*1.5</f>
        <v>439.26</v>
      </c>
      <c r="G205" s="30">
        <f>F205-C205</f>
        <v>146.42000000000002</v>
      </c>
      <c r="H205" s="45">
        <v>9</v>
      </c>
    </row>
    <row r="207" spans="1:12" ht="15.75" thickBot="1"/>
    <row r="208" spans="1:12" ht="15.75" thickBot="1">
      <c r="K208" s="47" t="s">
        <v>142</v>
      </c>
      <c r="L208" s="48" t="s">
        <v>143</v>
      </c>
    </row>
    <row r="209" spans="1:12">
      <c r="K209" s="49" t="s">
        <v>144</v>
      </c>
      <c r="L209" s="50">
        <f>5.22*2</f>
        <v>10.44</v>
      </c>
    </row>
    <row r="210" spans="1:12">
      <c r="K210" s="51">
        <v>41</v>
      </c>
      <c r="L210" s="52">
        <v>7.84</v>
      </c>
    </row>
    <row r="211" spans="1:12">
      <c r="K211" s="51">
        <v>42</v>
      </c>
      <c r="L211" s="52">
        <v>3.29</v>
      </c>
    </row>
    <row r="212" spans="1:12">
      <c r="K212" s="51">
        <v>120</v>
      </c>
      <c r="L212" s="52">
        <v>1.72</v>
      </c>
    </row>
    <row r="213" spans="1:12">
      <c r="K213" s="51">
        <v>121</v>
      </c>
      <c r="L213" s="52">
        <v>23.99</v>
      </c>
    </row>
    <row r="214" spans="1:12">
      <c r="K214" s="51">
        <v>122</v>
      </c>
      <c r="L214" s="52">
        <v>9.59</v>
      </c>
    </row>
    <row r="215" spans="1:12">
      <c r="K215" s="51">
        <v>123</v>
      </c>
      <c r="L215" s="52">
        <v>40.99</v>
      </c>
    </row>
    <row r="216" spans="1:12">
      <c r="K216" s="53">
        <v>124</v>
      </c>
      <c r="L216" s="52">
        <v>99.99</v>
      </c>
    </row>
    <row r="217" spans="1:12" ht="15.75" thickBot="1">
      <c r="K217" s="51">
        <v>125</v>
      </c>
      <c r="L217" s="52">
        <v>94.99</v>
      </c>
    </row>
    <row r="218" spans="1:12" ht="15.75" thickBot="1">
      <c r="K218" s="47" t="s">
        <v>145</v>
      </c>
      <c r="L218" s="54">
        <f>SUM(L209:L217)</f>
        <v>292.84000000000003</v>
      </c>
    </row>
    <row r="224" spans="1:12">
      <c r="A224" s="46" t="s">
        <v>33</v>
      </c>
      <c r="B224" s="29" t="s">
        <v>146</v>
      </c>
      <c r="C224" s="25"/>
      <c r="D224" s="25"/>
      <c r="E224" s="25">
        <v>42.35</v>
      </c>
      <c r="F224" s="25"/>
      <c r="G224" s="30">
        <f>84.7/2</f>
        <v>42.35</v>
      </c>
      <c r="H224" s="45">
        <v>10</v>
      </c>
    </row>
    <row r="225" spans="1:8">
      <c r="A225" s="46" t="s">
        <v>34</v>
      </c>
      <c r="B225" s="29" t="s">
        <v>146</v>
      </c>
      <c r="C225" s="25"/>
      <c r="D225" s="25"/>
      <c r="E225" s="25">
        <v>42.35</v>
      </c>
      <c r="F225" s="25"/>
      <c r="G225" s="30">
        <f>84.7/2</f>
        <v>42.35</v>
      </c>
      <c r="H225" s="45">
        <v>10</v>
      </c>
    </row>
    <row r="245" spans="1:8">
      <c r="A245" s="46" t="s">
        <v>170</v>
      </c>
      <c r="B245" s="29" t="s">
        <v>171</v>
      </c>
      <c r="C245" s="25"/>
      <c r="D245" s="25"/>
      <c r="E245" s="25">
        <v>10.97</v>
      </c>
      <c r="F245" s="62">
        <v>2</v>
      </c>
      <c r="G245" s="30">
        <f>E245*F245</f>
        <v>21.94</v>
      </c>
      <c r="H245" s="45">
        <v>11</v>
      </c>
    </row>
    <row r="270" spans="1:8">
      <c r="A270" s="46" t="s">
        <v>147</v>
      </c>
      <c r="B270" s="29" t="s">
        <v>148</v>
      </c>
      <c r="C270" s="25"/>
      <c r="D270" s="25"/>
      <c r="E270" s="25">
        <v>38.46</v>
      </c>
      <c r="F270" s="25"/>
      <c r="G270" s="30">
        <v>38.46</v>
      </c>
      <c r="H270" s="45">
        <v>12</v>
      </c>
    </row>
    <row r="282" spans="1:8">
      <c r="A282" s="23" t="s">
        <v>149</v>
      </c>
      <c r="B282" s="55"/>
    </row>
    <row r="285" spans="1:8">
      <c r="A285" s="46" t="s">
        <v>150</v>
      </c>
      <c r="B285" s="29" t="s">
        <v>151</v>
      </c>
      <c r="C285" s="25"/>
      <c r="D285" s="25"/>
      <c r="E285" s="25"/>
      <c r="F285" s="25"/>
      <c r="G285" s="30"/>
      <c r="H285" s="31"/>
    </row>
    <row r="311" spans="1:8">
      <c r="A311" s="46" t="s">
        <v>152</v>
      </c>
      <c r="B311" s="29" t="s">
        <v>151</v>
      </c>
      <c r="C311" s="25"/>
      <c r="D311" s="25"/>
      <c r="E311" s="25"/>
      <c r="F311" s="25"/>
      <c r="G311" s="30"/>
      <c r="H311" s="31"/>
    </row>
    <row r="340" spans="1:8">
      <c r="A340" s="46" t="s">
        <v>153</v>
      </c>
      <c r="B340" s="29" t="s">
        <v>151</v>
      </c>
      <c r="C340" s="25"/>
      <c r="D340" s="25"/>
      <c r="E340" s="25"/>
      <c r="F340" s="25"/>
      <c r="G340" s="30"/>
      <c r="H340" s="31"/>
    </row>
    <row r="365" spans="1:8" ht="30">
      <c r="A365" s="46" t="s">
        <v>154</v>
      </c>
      <c r="B365" s="29" t="s">
        <v>155</v>
      </c>
      <c r="C365" s="25"/>
      <c r="D365" s="25"/>
      <c r="E365" s="25"/>
      <c r="F365" s="25"/>
      <c r="G365" s="30"/>
      <c r="H365" s="31"/>
    </row>
  </sheetData>
  <mergeCells count="1">
    <mergeCell ref="C1:G1"/>
  </mergeCells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MSRP_spreadsheet</vt:lpstr>
      <vt:lpstr>Supporting_Calculations</vt:lpstr>
      <vt:lpstr>Reciepts-Documentation</vt:lpstr>
      <vt:lpstr>MSRP_spreadsheet!Print_Titles</vt:lpstr>
      <vt:lpstr>spptdoc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</dc:creator>
  <cp:lastModifiedBy>Robert Baratono</cp:lastModifiedBy>
  <cp:lastPrinted>2008-01-25T00:54:40Z</cp:lastPrinted>
  <dcterms:created xsi:type="dcterms:W3CDTF">2007-09-19T17:02:49Z</dcterms:created>
  <dcterms:modified xsi:type="dcterms:W3CDTF">2018-03-12T19:33:31Z</dcterms:modified>
</cp:coreProperties>
</file>