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y.files.iastate.edu\Users\jrhodes\Documents\"/>
    </mc:Choice>
  </mc:AlternateContent>
  <bookViews>
    <workbookView xWindow="0" yWindow="0" windowWidth="21570" windowHeight="8055" activeTab="2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4" i="3" l="1"/>
  <c r="C145" i="1"/>
  <c r="C60" i="1"/>
  <c r="E59" i="1"/>
  <c r="C109" i="1"/>
  <c r="A131" i="2"/>
  <c r="E106" i="1"/>
  <c r="G109" i="1"/>
  <c r="F70" i="1"/>
  <c r="A110" i="2"/>
  <c r="A112" i="2"/>
  <c r="A113" i="2"/>
  <c r="A114" i="2"/>
  <c r="A4" i="2"/>
  <c r="B1" i="2"/>
  <c r="C2" i="2"/>
  <c r="D2" i="2"/>
  <c r="E2" i="2"/>
  <c r="F2" i="2"/>
  <c r="B2" i="2"/>
  <c r="A1" i="2"/>
  <c r="E15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30" i="1"/>
  <c r="G23" i="1"/>
  <c r="G4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10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31" i="1"/>
  <c r="G132" i="1"/>
  <c r="G133" i="1"/>
  <c r="G149" i="1"/>
  <c r="G150" i="1"/>
  <c r="G151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9" i="2"/>
  <c r="A130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F153" i="1"/>
  <c r="D153" i="1"/>
  <c r="C153" i="1"/>
  <c r="C155" i="1"/>
  <c r="G153" i="1"/>
</calcChain>
</file>

<file path=xl/sharedStrings.xml><?xml version="1.0" encoding="utf-8"?>
<sst xmlns="http://schemas.openxmlformats.org/spreadsheetml/2006/main" count="427" uniqueCount="176">
  <si>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</si>
  <si>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</si>
  <si>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</si>
  <si>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</si>
  <si>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</si>
  <si>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</si>
  <si>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</si>
  <si>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</si>
  <si>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</si>
  <si>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</si>
  <si>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</si>
  <si>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</si>
  <si>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</si>
  <si>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</si>
  <si>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</si>
  <si>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</si>
  <si>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</si>
  <si>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</si>
  <si>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</si>
  <si>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</si>
  <si>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</si>
  <si>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</si>
  <si>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</si>
  <si>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</si>
  <si>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</si>
  <si>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</si>
  <si>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</si>
  <si>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</si>
  <si>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</si>
  <si>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</si>
  <si>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</si>
  <si>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</si>
  <si>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</si>
  <si>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</si>
  <si>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</si>
  <si>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</si>
  <si>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</si>
  <si>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</si>
  <si>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</si>
  <si>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</si>
  <si>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</si>
  <si>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</si>
  <si>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</si>
  <si>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</si>
  <si>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</si>
  <si>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</si>
  <si>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</si>
  <si>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</si>
  <si>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</si>
  <si>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</si>
  <si>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</si>
  <si>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</si>
  <si>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</si>
  <si>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</si>
  <si>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</si>
  <si>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</si>
  <si>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</si>
  <si>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</si>
  <si>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</si>
  <si>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</si>
  <si>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</si>
  <si>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</si>
  <si>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</si>
  <si>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</si>
  <si>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</si>
  <si>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</si>
  <si>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</si>
  <si>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</si>
  <si>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</si>
  <si>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</si>
  <si>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</si>
  <si>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</si>
  <si>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</si>
  <si>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</si>
  <si>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</si>
  <si>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</si>
  <si>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</si>
  <si>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</si>
  <si>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</si>
  <si>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</si>
  <si>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</si>
  <si>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</si>
  <si>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</si>
  <si>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</si>
  <si>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</si>
  <si>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</si>
  <si>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</si>
  <si>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</si>
  <si>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</si>
  <si>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</si>
  <si>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</si>
  <si>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</si>
  <si>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</si>
  <si>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</si>
  <si>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</si>
  <si>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</si>
  <si>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</si>
  <si>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</si>
  <si>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</si>
  <si>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</si>
  <si>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</si>
  <si>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</si>
  <si>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</si>
  <si>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</si>
  <si>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</si>
  <si>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</si>
  <si>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</si>
  <si>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</si>
  <si>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</si>
  <si>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</si>
  <si>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</si>
  <si>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</si>
  <si>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</si>
  <si>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</si>
  <si>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</si>
  <si>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</si>
  <si>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</si>
  <si>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</si>
  <si>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</si>
  <si>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</si>
  <si>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</si>
  <si>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</si>
  <si>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</si>
  <si>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</si>
  <si>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</si>
  <si>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</si>
  <si>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2017 model year base sled (reflects engine choice)</t>
  </si>
  <si>
    <t>Stock</t>
  </si>
  <si>
    <t>Carbides</t>
  </si>
  <si>
    <t>frabrication</t>
  </si>
  <si>
    <t>Tether/ Secondary Kill Switch</t>
  </si>
  <si>
    <t>Fuel Flex Sensor/Analyzer</t>
  </si>
  <si>
    <t>Assembly</t>
  </si>
  <si>
    <t xml:space="preserve">belts </t>
  </si>
  <si>
    <t>Assumptions:</t>
  </si>
  <si>
    <t>250 working days</t>
  </si>
  <si>
    <t>5000 units/yr</t>
  </si>
  <si>
    <t>7 labor hours daily</t>
  </si>
  <si>
    <t>20 units/day 21min. tach</t>
  </si>
  <si>
    <t>$25/sq ft. manufacturing space</t>
  </si>
  <si>
    <t>Line-x Spray</t>
  </si>
  <si>
    <t>Clutch Weights</t>
  </si>
  <si>
    <t xml:space="preserve">Studs and Carbides </t>
  </si>
  <si>
    <t>Charging $75.00/hr(per vehicle)</t>
  </si>
  <si>
    <t>N/A</t>
  </si>
  <si>
    <t>* Price is listed in Euros. Converts to US $260.22</t>
  </si>
  <si>
    <t>Tether Kill Switch, Exhaust Wrap, Sound Deadening</t>
  </si>
  <si>
    <t>Line-x Spray &amp; RAAM Mat</t>
  </si>
  <si>
    <t>RAAM Mat Assembly</t>
  </si>
  <si>
    <t>Line-x Spray under gas tank</t>
  </si>
  <si>
    <t xml:space="preserve">RAAM Mat </t>
  </si>
  <si>
    <t>Flex Fuel Sensor</t>
  </si>
  <si>
    <t>Track Comparrisons</t>
  </si>
  <si>
    <t>Track with molded in studs</t>
  </si>
  <si>
    <t>=  79.98*1.5</t>
  </si>
  <si>
    <t>Heat Wrap</t>
  </si>
  <si>
    <t>Heat Wrap Assembly</t>
  </si>
  <si>
    <t>= 60+39.92</t>
  </si>
  <si>
    <t>$10/sq ft, $60 Line-x Spray, $39.92 RAAM Mat</t>
  </si>
  <si>
    <t>= 91*1.5</t>
  </si>
  <si>
    <t>Average track price difference multiplied by the 1.5 multiplier</t>
  </si>
  <si>
    <t>Standardized cost including resources</t>
  </si>
  <si>
    <t>30 minutes to apply the RAAM Mat, $75/hour of labor</t>
  </si>
  <si>
    <t>30 min = 37.50*1.5</t>
  </si>
  <si>
    <t>(Two) 3-way Catalyst Added</t>
  </si>
  <si>
    <t>Catalyst</t>
  </si>
  <si>
    <t>= (260.52/5)*2</t>
  </si>
  <si>
    <t>2017 Polaris 600 Rush Pro-X</t>
  </si>
  <si>
    <t>10 min = (75/6)*1.5</t>
  </si>
  <si>
    <t>= (47.97*20)/50</t>
  </si>
  <si>
    <t>10 minutes to apply the heat wrap, $75/ hour of labor</t>
  </si>
  <si>
    <t>20 feet of heat wrap used out of the total 50 feet, $47.97 for 50 feet</t>
  </si>
  <si>
    <t>5 minutes of work at $75/hour labor costs, multiplied by 1.5 multiplier</t>
  </si>
  <si>
    <t>5 min. = (75/12)*1.5</t>
  </si>
  <si>
    <t>This value was calculated since there was not a 600 Pro-X model, $400 was added to the Pro-S base price. $400 was used because that was the price difference between the 800 Pro-S and Pro-X.</t>
  </si>
  <si>
    <t>600 Polaris Rush Pro-X Base Sled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</si>
</sst>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2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5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 applyAlignment="1"/>
    <xf numFmtId="0" fontId="0" fillId="0" borderId="0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/>
    </xf>
    <xf numFmtId="0" fontId="0" fillId="0" borderId="1" xfId="0" applyNumberFormat="1" applyBorder="1"/>
    <xf numFmtId="49" fontId="3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3" fillId="0" borderId="1" xfId="0" applyNumberFormat="1" applyFont="1" applyFill="1" applyBorder="1" applyAlignment="1">
      <alignment horizontal="right" vertical="center"/>
    </xf>
    <xf numFmtId="44" fontId="8" fillId="0" borderId="0" xfId="0" applyNumberFormat="1" applyFont="1"/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12700</xdr:rowOff>
    </xdr:from>
    <xdr:to>
      <xdr:col>17</xdr:col>
      <xdr:colOff>279400</xdr:colOff>
      <xdr:row>41</xdr:row>
      <xdr:rowOff>12700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046" b="10375"/>
        <a:stretch/>
      </xdr:blipFill>
      <xdr:spPr>
        <a:xfrm>
          <a:off x="0" y="889000"/>
          <a:ext cx="11747500" cy="62738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11</xdr:col>
      <xdr:colOff>457201</xdr:colOff>
      <xdr:row>41</xdr:row>
      <xdr:rowOff>88900</xdr:rowOff>
    </xdr:from>
    <xdr:to>
      <xdr:col>13</xdr:col>
      <xdr:colOff>63500</xdr:colOff>
      <xdr:row>45</xdr:row>
      <xdr:rowOff>50800</xdr:rowOff>
    </xdr:to>
    <xdr:sp macro="" textlink="">
      <xdr:nvSpPr>
        <xdr:cNvPr id="5" name="Rectangle 4"/>
        <xdr:cNvSpPr/>
      </xdr:nvSpPr>
      <xdr:spPr>
        <a:xfrm>
          <a:off x="7023101" y="7239000"/>
          <a:ext cx="2120899" cy="8382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49</xdr:row>
      <xdr:rowOff>380222</xdr:rowOff>
    </xdr:from>
    <xdr:to>
      <xdr:col>14</xdr:col>
      <xdr:colOff>25400</xdr:colOff>
      <xdr:row>91</xdr:row>
      <xdr:rowOff>7374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51122"/>
          <a:ext cx="9906000" cy="67772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12700</xdr:rowOff>
    </xdr:from>
    <xdr:to>
      <xdr:col>10</xdr:col>
      <xdr:colOff>65905</xdr:colOff>
      <xdr:row>151</xdr:row>
      <xdr:rowOff>66015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8649"/>
        <a:stretch/>
      </xdr:blipFill>
      <xdr:spPr>
        <a:xfrm>
          <a:off x="0" y="21577300"/>
          <a:ext cx="6161905" cy="4828515"/>
        </a:xfrm>
        <a:prstGeom prst="rect">
          <a:avLst/>
        </a:prstGeom>
      </xdr:spPr>
    </xdr:pic>
    <xdr:clientData/>
  </xdr:twoCellAnchor>
  <xdr:twoCellAnchor>
    <xdr:from>
      <xdr:col>10</xdr:col>
      <xdr:colOff>393700</xdr:colOff>
      <xdr:row>149</xdr:row>
      <xdr:rowOff>0</xdr:rowOff>
    </xdr:from>
    <xdr:to>
      <xdr:col>12</xdr:col>
      <xdr:colOff>177800</xdr:colOff>
      <xdr:row>151</xdr:row>
      <xdr:rowOff>76200</xdr:rowOff>
    </xdr:to>
    <xdr:sp macro="" textlink="">
      <xdr:nvSpPr>
        <xdr:cNvPr id="10" name="Rectangle 9"/>
        <xdr:cNvSpPr/>
      </xdr:nvSpPr>
      <xdr:spPr>
        <a:xfrm>
          <a:off x="6489700" y="25628600"/>
          <a:ext cx="1003300" cy="12192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25400</xdr:colOff>
      <xdr:row>156</xdr:row>
      <xdr:rowOff>12700</xdr:rowOff>
    </xdr:from>
    <xdr:to>
      <xdr:col>8</xdr:col>
      <xdr:colOff>15267</xdr:colOff>
      <xdr:row>201</xdr:row>
      <xdr:rowOff>2248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" y="27609800"/>
          <a:ext cx="4866667" cy="7419048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178</xdr:row>
      <xdr:rowOff>76200</xdr:rowOff>
    </xdr:from>
    <xdr:to>
      <xdr:col>8</xdr:col>
      <xdr:colOff>101600</xdr:colOff>
      <xdr:row>180</xdr:row>
      <xdr:rowOff>63500</xdr:rowOff>
    </xdr:to>
    <xdr:sp macro="" textlink="">
      <xdr:nvSpPr>
        <xdr:cNvPr id="13" name="Rectangle 12"/>
        <xdr:cNvSpPr/>
      </xdr:nvSpPr>
      <xdr:spPr>
        <a:xfrm>
          <a:off x="4305300" y="31521400"/>
          <a:ext cx="673100" cy="3175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76200</xdr:colOff>
      <xdr:row>173</xdr:row>
      <xdr:rowOff>114300</xdr:rowOff>
    </xdr:from>
    <xdr:to>
      <xdr:col>8</xdr:col>
      <xdr:colOff>50800</xdr:colOff>
      <xdr:row>175</xdr:row>
      <xdr:rowOff>76200</xdr:rowOff>
    </xdr:to>
    <xdr:sp macro="" textlink="">
      <xdr:nvSpPr>
        <xdr:cNvPr id="14" name="Rectangle 13"/>
        <xdr:cNvSpPr/>
      </xdr:nvSpPr>
      <xdr:spPr>
        <a:xfrm>
          <a:off x="4343400" y="30734000"/>
          <a:ext cx="584200" cy="2921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205</xdr:row>
      <xdr:rowOff>26603</xdr:rowOff>
    </xdr:from>
    <xdr:to>
      <xdr:col>17</xdr:col>
      <xdr:colOff>25399</xdr:colOff>
      <xdr:row>236</xdr:row>
      <xdr:rowOff>53366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294968" y="32850435"/>
          <a:ext cx="5144863" cy="11734799"/>
        </a:xfrm>
        <a:prstGeom prst="rect">
          <a:avLst/>
        </a:prstGeom>
      </xdr:spPr>
    </xdr:pic>
    <xdr:clientData/>
  </xdr:twoCellAnchor>
  <xdr:twoCellAnchor>
    <xdr:from>
      <xdr:col>15</xdr:col>
      <xdr:colOff>381000</xdr:colOff>
      <xdr:row>225</xdr:row>
      <xdr:rowOff>88900</xdr:rowOff>
    </xdr:from>
    <xdr:to>
      <xdr:col>16</xdr:col>
      <xdr:colOff>460375</xdr:colOff>
      <xdr:row>227</xdr:row>
      <xdr:rowOff>114300</xdr:rowOff>
    </xdr:to>
    <xdr:sp macro="" textlink="">
      <xdr:nvSpPr>
        <xdr:cNvPr id="16" name="Rectangle 15"/>
        <xdr:cNvSpPr/>
      </xdr:nvSpPr>
      <xdr:spPr>
        <a:xfrm>
          <a:off x="10655300" y="39725600"/>
          <a:ext cx="676275" cy="3556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12</xdr:col>
      <xdr:colOff>459581</xdr:colOff>
      <xdr:row>260</xdr:row>
      <xdr:rowOff>156327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97300"/>
          <a:ext cx="7774781" cy="3458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12</xdr:col>
      <xdr:colOff>1050195</xdr:colOff>
      <xdr:row>275</xdr:row>
      <xdr:rowOff>50800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6240700"/>
          <a:ext cx="8378095" cy="1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13</xdr:col>
      <xdr:colOff>100452</xdr:colOff>
      <xdr:row>120</xdr:row>
      <xdr:rowOff>123314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662400"/>
          <a:ext cx="9180952" cy="4085714"/>
        </a:xfrm>
        <a:prstGeom prst="rect">
          <a:avLst/>
        </a:prstGeom>
      </xdr:spPr>
    </xdr:pic>
    <xdr:clientData/>
  </xdr:twoCellAnchor>
  <xdr:twoCellAnchor>
    <xdr:from>
      <xdr:col>12</xdr:col>
      <xdr:colOff>977900</xdr:colOff>
      <xdr:row>114</xdr:row>
      <xdr:rowOff>139700</xdr:rowOff>
    </xdr:from>
    <xdr:to>
      <xdr:col>13</xdr:col>
      <xdr:colOff>431800</xdr:colOff>
      <xdr:row>117</xdr:row>
      <xdr:rowOff>76200</xdr:rowOff>
    </xdr:to>
    <xdr:sp macro="" textlink="">
      <xdr:nvSpPr>
        <xdr:cNvPr id="11" name="Rectangle 10"/>
        <xdr:cNvSpPr/>
      </xdr:nvSpPr>
      <xdr:spPr>
        <a:xfrm>
          <a:off x="8140700" y="19989800"/>
          <a:ext cx="1371600" cy="4318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635000</xdr:colOff>
      <xdr:row>64</xdr:row>
      <xdr:rowOff>139700</xdr:rowOff>
    </xdr:from>
    <xdr:to>
      <xdr:col>12</xdr:col>
      <xdr:colOff>1816100</xdr:colOff>
      <xdr:row>67</xdr:row>
      <xdr:rowOff>101600</xdr:rowOff>
    </xdr:to>
    <xdr:sp macro="" textlink="">
      <xdr:nvSpPr>
        <xdr:cNvPr id="19" name="Rectangle 18"/>
        <xdr:cNvSpPr/>
      </xdr:nvSpPr>
      <xdr:spPr>
        <a:xfrm>
          <a:off x="7797800" y="11518900"/>
          <a:ext cx="1181100" cy="4572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18</xdr:col>
      <xdr:colOff>587374</xdr:colOff>
      <xdr:row>3</xdr:row>
      <xdr:rowOff>0</xdr:rowOff>
    </xdr:from>
    <xdr:to>
      <xdr:col>23</xdr:col>
      <xdr:colOff>0</xdr:colOff>
      <xdr:row>20</xdr:row>
      <xdr:rowOff>101600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25407"/>
        <a:stretch/>
      </xdr:blipFill>
      <xdr:spPr>
        <a:xfrm>
          <a:off x="12652374" y="876300"/>
          <a:ext cx="2397126" cy="2908300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38100</xdr:colOff>
      <xdr:row>3</xdr:row>
      <xdr:rowOff>114300</xdr:rowOff>
    </xdr:from>
    <xdr:to>
      <xdr:col>27</xdr:col>
      <xdr:colOff>12700</xdr:colOff>
      <xdr:row>20</xdr:row>
      <xdr:rowOff>61460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087600" y="990600"/>
          <a:ext cx="2362200" cy="2753860"/>
        </a:xfrm>
        <a:prstGeom prst="rect">
          <a:avLst/>
        </a:prstGeom>
      </xdr:spPr>
    </xdr:pic>
    <xdr:clientData/>
  </xdr:twoCellAnchor>
  <xdr:twoCellAnchor>
    <xdr:from>
      <xdr:col>12</xdr:col>
      <xdr:colOff>660400</xdr:colOff>
      <xdr:row>78</xdr:row>
      <xdr:rowOff>25400</xdr:rowOff>
    </xdr:from>
    <xdr:to>
      <xdr:col>12</xdr:col>
      <xdr:colOff>1841500</xdr:colOff>
      <xdr:row>80</xdr:row>
      <xdr:rowOff>152400</xdr:rowOff>
    </xdr:to>
    <xdr:sp macro="" textlink="">
      <xdr:nvSpPr>
        <xdr:cNvPr id="23" name="Rectangle 22"/>
        <xdr:cNvSpPr/>
      </xdr:nvSpPr>
      <xdr:spPr>
        <a:xfrm>
          <a:off x="7823200" y="13716000"/>
          <a:ext cx="1181100" cy="457200"/>
        </a:xfrm>
        <a:prstGeom prst="rect">
          <a:avLst/>
        </a:prstGeom>
        <a:noFill/>
        <a:ln w="381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D121" sqref="D121"/>
    </sheetView>
  </sheetViews>
  <sheetFormatPr defaultColWidth="8.85546875" defaultRowHeight="12.75" x14ac:dyDescent="0.2"/>
  <cols>
    <col min="1" max="1" width="46.85546875" customWidth="1"/>
    <col min="2" max="2" width="33.85546875" customWidth="1"/>
    <col min="3" max="7" width="16.7109375" customWidth="1"/>
  </cols>
  <sheetData>
    <row r="1" spans="1:7" ht="13.5" thickBot="1" x14ac:dyDescent="0.25">
      <c r="A1" s="5" t="s">
        <v>99</v>
      </c>
      <c r="B1" s="5" t="s">
        <v>61</v>
      </c>
      <c r="C1" s="46" t="s">
        <v>105</v>
      </c>
      <c r="D1" s="47"/>
      <c r="E1" s="47"/>
      <c r="F1" s="47"/>
      <c r="G1" s="48"/>
    </row>
    <row r="2" spans="1:7" ht="64.5" thickTop="1" x14ac:dyDescent="0.2">
      <c r="A2" s="4"/>
      <c r="B2" s="4"/>
      <c r="C2" s="15" t="s">
        <v>100</v>
      </c>
      <c r="D2" s="15" t="s">
        <v>101</v>
      </c>
      <c r="E2" s="15" t="s">
        <v>122</v>
      </c>
      <c r="F2" s="15" t="s">
        <v>123</v>
      </c>
      <c r="G2" s="15" t="s">
        <v>118</v>
      </c>
    </row>
    <row r="3" spans="1:7" x14ac:dyDescent="0.2">
      <c r="A3" s="2"/>
      <c r="B3" s="6"/>
      <c r="C3" s="6"/>
      <c r="D3" s="6"/>
      <c r="E3" s="6"/>
      <c r="F3" s="6"/>
      <c r="G3" s="6"/>
    </row>
    <row r="4" spans="1:7" x14ac:dyDescent="0.2">
      <c r="A4" s="1" t="s">
        <v>126</v>
      </c>
      <c r="B4" s="7" t="s">
        <v>167</v>
      </c>
      <c r="C4" s="18"/>
      <c r="D4" s="18"/>
      <c r="E4" s="18">
        <v>11899</v>
      </c>
      <c r="F4" s="18"/>
      <c r="G4" s="18">
        <f>MAX(C4:F4)</f>
        <v>11899</v>
      </c>
    </row>
    <row r="5" spans="1:7" x14ac:dyDescent="0.2">
      <c r="A5" s="8"/>
      <c r="B5" s="7"/>
      <c r="C5" s="18"/>
      <c r="D5" s="18"/>
      <c r="E5" s="18"/>
      <c r="F5" s="18"/>
      <c r="G5" s="18"/>
    </row>
    <row r="6" spans="1:7" x14ac:dyDescent="0.2">
      <c r="A6" s="9" t="s">
        <v>106</v>
      </c>
      <c r="B6" s="7"/>
      <c r="C6" s="18"/>
      <c r="D6" s="18"/>
      <c r="E6" s="18"/>
      <c r="F6" s="18"/>
      <c r="G6" s="18"/>
    </row>
    <row r="7" spans="1:7" x14ac:dyDescent="0.2">
      <c r="A7" s="8" t="s">
        <v>62</v>
      </c>
      <c r="B7" s="7" t="s">
        <v>144</v>
      </c>
      <c r="C7" s="18"/>
      <c r="D7" s="18"/>
      <c r="E7" s="18"/>
      <c r="F7" s="18"/>
      <c r="G7" s="19">
        <v>0</v>
      </c>
    </row>
    <row r="8" spans="1:7" x14ac:dyDescent="0.2">
      <c r="A8" s="8" t="s">
        <v>63</v>
      </c>
      <c r="B8" s="7" t="s">
        <v>144</v>
      </c>
      <c r="C8" s="18"/>
      <c r="D8" s="18"/>
      <c r="E8" s="18"/>
      <c r="F8" s="18"/>
      <c r="G8" s="19">
        <v>0</v>
      </c>
    </row>
    <row r="9" spans="1:7" x14ac:dyDescent="0.2">
      <c r="A9" s="8" t="s">
        <v>64</v>
      </c>
      <c r="B9" s="7" t="s">
        <v>144</v>
      </c>
      <c r="C9" s="18"/>
      <c r="D9" s="18"/>
      <c r="E9" s="18"/>
      <c r="F9" s="18"/>
      <c r="G9" s="19">
        <v>0</v>
      </c>
    </row>
    <row r="10" spans="1:7" x14ac:dyDescent="0.2">
      <c r="A10" s="8" t="s">
        <v>65</v>
      </c>
      <c r="B10" s="7" t="s">
        <v>144</v>
      </c>
      <c r="C10" s="18"/>
      <c r="D10" s="18"/>
      <c r="E10" s="18"/>
      <c r="F10" s="18"/>
      <c r="G10" s="19">
        <v>0</v>
      </c>
    </row>
    <row r="11" spans="1:7" x14ac:dyDescent="0.2">
      <c r="A11" s="8" t="s">
        <v>66</v>
      </c>
      <c r="B11" s="7" t="s">
        <v>127</v>
      </c>
      <c r="C11" s="18"/>
      <c r="D11" s="18"/>
      <c r="E11" s="18"/>
      <c r="F11" s="18"/>
      <c r="G11" s="19">
        <v>0</v>
      </c>
    </row>
    <row r="12" spans="1:7" x14ac:dyDescent="0.2">
      <c r="A12" s="8" t="s">
        <v>67</v>
      </c>
      <c r="B12" s="7" t="s">
        <v>127</v>
      </c>
      <c r="C12" s="18"/>
      <c r="D12" s="18"/>
      <c r="E12" s="18"/>
      <c r="F12" s="18"/>
      <c r="G12" s="19">
        <v>0</v>
      </c>
    </row>
    <row r="13" spans="1:7" x14ac:dyDescent="0.2">
      <c r="A13" s="8" t="s">
        <v>88</v>
      </c>
      <c r="B13" s="7" t="s">
        <v>144</v>
      </c>
      <c r="C13" s="18"/>
      <c r="D13" s="18"/>
      <c r="E13" s="18"/>
      <c r="F13" s="18"/>
      <c r="G13" s="19">
        <v>0</v>
      </c>
    </row>
    <row r="14" spans="1:7" x14ac:dyDescent="0.2">
      <c r="A14" s="10" t="s">
        <v>20</v>
      </c>
      <c r="B14" s="7" t="s">
        <v>144</v>
      </c>
      <c r="C14" s="18"/>
      <c r="D14" s="18"/>
      <c r="E14" s="18"/>
      <c r="F14" s="18"/>
      <c r="G14" s="19">
        <v>0</v>
      </c>
    </row>
    <row r="15" spans="1:7" x14ac:dyDescent="0.2">
      <c r="A15" s="10" t="s">
        <v>117</v>
      </c>
      <c r="B15" s="7" t="s">
        <v>144</v>
      </c>
      <c r="C15" s="18"/>
      <c r="D15" s="18"/>
      <c r="E15" s="18"/>
      <c r="F15" s="18"/>
      <c r="G15" s="19">
        <v>0</v>
      </c>
    </row>
    <row r="16" spans="1:7" x14ac:dyDescent="0.2">
      <c r="A16" s="8"/>
      <c r="B16" s="7"/>
      <c r="C16" s="18"/>
      <c r="D16" s="18"/>
      <c r="E16" s="18"/>
      <c r="F16" s="18"/>
      <c r="G16" s="18"/>
    </row>
    <row r="17" spans="1:7" x14ac:dyDescent="0.2">
      <c r="A17" s="9" t="s">
        <v>52</v>
      </c>
      <c r="B17" s="7"/>
      <c r="C17" s="18"/>
      <c r="D17" s="18"/>
      <c r="E17" s="18"/>
      <c r="F17" s="18"/>
      <c r="G17" s="18"/>
    </row>
    <row r="18" spans="1:7" x14ac:dyDescent="0.2">
      <c r="A18" s="8" t="s">
        <v>60</v>
      </c>
      <c r="B18" s="7" t="s">
        <v>127</v>
      </c>
      <c r="C18" s="18"/>
      <c r="D18" s="18"/>
      <c r="E18" s="18"/>
      <c r="F18" s="18"/>
      <c r="G18" s="18">
        <f t="shared" ref="G18:G67" si="0">MAX(C18:F18)</f>
        <v>0</v>
      </c>
    </row>
    <row r="19" spans="1:7" x14ac:dyDescent="0.2">
      <c r="A19" s="10" t="s">
        <v>28</v>
      </c>
      <c r="B19" s="7" t="s">
        <v>144</v>
      </c>
      <c r="C19" s="18"/>
      <c r="D19" s="18"/>
      <c r="E19" s="18"/>
      <c r="F19" s="18"/>
      <c r="G19" s="18">
        <f t="shared" si="0"/>
        <v>0</v>
      </c>
    </row>
    <row r="20" spans="1:7" x14ac:dyDescent="0.2">
      <c r="A20" s="10" t="s">
        <v>112</v>
      </c>
      <c r="B20" s="7" t="s">
        <v>127</v>
      </c>
      <c r="C20" s="18"/>
      <c r="D20" s="18"/>
      <c r="E20" s="18"/>
      <c r="F20" s="18"/>
      <c r="G20" s="18">
        <f t="shared" si="0"/>
        <v>0</v>
      </c>
    </row>
    <row r="21" spans="1:7" x14ac:dyDescent="0.2">
      <c r="A21" s="10" t="s">
        <v>113</v>
      </c>
      <c r="B21" s="7" t="s">
        <v>127</v>
      </c>
      <c r="C21" s="18"/>
      <c r="D21" s="18"/>
      <c r="E21" s="18"/>
      <c r="F21" s="18"/>
      <c r="G21" s="18">
        <f t="shared" si="0"/>
        <v>0</v>
      </c>
    </row>
    <row r="22" spans="1:7" x14ac:dyDescent="0.2">
      <c r="A22" s="10" t="s">
        <v>37</v>
      </c>
      <c r="B22" s="7" t="s">
        <v>127</v>
      </c>
      <c r="C22" s="18"/>
      <c r="D22" s="18"/>
      <c r="E22" s="18"/>
      <c r="F22" s="18"/>
      <c r="G22" s="18">
        <f t="shared" si="0"/>
        <v>0</v>
      </c>
    </row>
    <row r="23" spans="1:7" x14ac:dyDescent="0.2">
      <c r="A23" s="10" t="s">
        <v>36</v>
      </c>
      <c r="B23" s="7" t="s">
        <v>144</v>
      </c>
      <c r="C23" s="18"/>
      <c r="D23" s="18"/>
      <c r="E23" s="18"/>
      <c r="F23" s="18"/>
      <c r="G23" s="18">
        <f t="shared" si="0"/>
        <v>0</v>
      </c>
    </row>
    <row r="24" spans="1:7" x14ac:dyDescent="0.2">
      <c r="A24" s="10" t="s">
        <v>102</v>
      </c>
      <c r="B24" s="7" t="s">
        <v>127</v>
      </c>
      <c r="C24" s="18"/>
      <c r="D24" s="18"/>
      <c r="E24" s="18"/>
      <c r="F24" s="18"/>
      <c r="G24" s="18">
        <f t="shared" si="0"/>
        <v>0</v>
      </c>
    </row>
    <row r="25" spans="1:7" x14ac:dyDescent="0.2">
      <c r="A25" s="8" t="s">
        <v>87</v>
      </c>
      <c r="B25" s="7" t="s">
        <v>144</v>
      </c>
      <c r="C25" s="18"/>
      <c r="D25" s="18"/>
      <c r="E25" s="18"/>
      <c r="F25" s="18"/>
      <c r="G25" s="18">
        <f t="shared" si="0"/>
        <v>0</v>
      </c>
    </row>
    <row r="26" spans="1:7" x14ac:dyDescent="0.2">
      <c r="A26" s="8" t="s">
        <v>117</v>
      </c>
      <c r="B26" s="7" t="s">
        <v>144</v>
      </c>
      <c r="C26" s="18"/>
      <c r="D26" s="18"/>
      <c r="E26" s="18"/>
      <c r="F26" s="18"/>
      <c r="G26" s="18">
        <f t="shared" si="0"/>
        <v>0</v>
      </c>
    </row>
    <row r="27" spans="1:7" x14ac:dyDescent="0.2">
      <c r="A27" s="10"/>
      <c r="B27" s="7"/>
      <c r="C27" s="18"/>
      <c r="D27" s="18"/>
      <c r="E27" s="18"/>
      <c r="F27" s="18"/>
      <c r="G27" s="18"/>
    </row>
    <row r="28" spans="1:7" x14ac:dyDescent="0.2">
      <c r="A28" s="9" t="s">
        <v>7</v>
      </c>
      <c r="B28" s="7"/>
      <c r="C28" s="18"/>
      <c r="D28" s="18"/>
      <c r="E28" s="18"/>
      <c r="F28" s="18"/>
      <c r="G28" s="18"/>
    </row>
    <row r="29" spans="1:7" x14ac:dyDescent="0.2">
      <c r="A29" s="10" t="s">
        <v>59</v>
      </c>
      <c r="B29" s="7" t="s">
        <v>144</v>
      </c>
      <c r="C29" s="18"/>
      <c r="D29" s="18"/>
      <c r="E29" s="18"/>
      <c r="F29" s="18"/>
      <c r="G29" s="18">
        <f t="shared" si="0"/>
        <v>0</v>
      </c>
    </row>
    <row r="30" spans="1:7" x14ac:dyDescent="0.2">
      <c r="A30" s="10" t="s">
        <v>39</v>
      </c>
      <c r="B30" s="7" t="s">
        <v>144</v>
      </c>
      <c r="C30" s="18"/>
      <c r="D30" s="18"/>
      <c r="E30" s="18"/>
      <c r="F30" s="18"/>
      <c r="G30" s="18">
        <f t="shared" si="0"/>
        <v>0</v>
      </c>
    </row>
    <row r="31" spans="1:7" x14ac:dyDescent="0.2">
      <c r="A31" s="10" t="s">
        <v>114</v>
      </c>
      <c r="B31" s="7" t="s">
        <v>144</v>
      </c>
      <c r="C31" s="18"/>
      <c r="D31" s="18"/>
      <c r="E31" s="18"/>
      <c r="F31" s="18"/>
      <c r="G31" s="18">
        <f t="shared" si="0"/>
        <v>0</v>
      </c>
    </row>
    <row r="32" spans="1:7" x14ac:dyDescent="0.2">
      <c r="A32" s="10" t="s">
        <v>40</v>
      </c>
      <c r="B32" s="7" t="s">
        <v>144</v>
      </c>
      <c r="C32" s="18"/>
      <c r="D32" s="18"/>
      <c r="E32" s="18"/>
      <c r="F32" s="18"/>
      <c r="G32" s="18">
        <f t="shared" si="0"/>
        <v>0</v>
      </c>
    </row>
    <row r="33" spans="1:7" x14ac:dyDescent="0.2">
      <c r="A33" s="10" t="s">
        <v>82</v>
      </c>
      <c r="B33" s="7" t="s">
        <v>144</v>
      </c>
      <c r="C33" s="18"/>
      <c r="D33" s="18"/>
      <c r="E33" s="18"/>
      <c r="F33" s="18"/>
      <c r="G33" s="18">
        <f t="shared" si="0"/>
        <v>0</v>
      </c>
    </row>
    <row r="34" spans="1:7" x14ac:dyDescent="0.2">
      <c r="A34" s="10" t="s">
        <v>81</v>
      </c>
      <c r="B34" s="7" t="s">
        <v>144</v>
      </c>
      <c r="C34" s="18"/>
      <c r="D34" s="18"/>
      <c r="E34" s="18"/>
      <c r="F34" s="18"/>
      <c r="G34" s="18">
        <f t="shared" si="0"/>
        <v>0</v>
      </c>
    </row>
    <row r="35" spans="1:7" x14ac:dyDescent="0.2">
      <c r="A35" s="10" t="s">
        <v>80</v>
      </c>
      <c r="B35" s="7" t="s">
        <v>144</v>
      </c>
      <c r="C35" s="18"/>
      <c r="D35" s="18"/>
      <c r="E35" s="18"/>
      <c r="F35" s="18"/>
      <c r="G35" s="18">
        <f t="shared" si="0"/>
        <v>0</v>
      </c>
    </row>
    <row r="36" spans="1:7" x14ac:dyDescent="0.2">
      <c r="A36" s="8" t="s">
        <v>68</v>
      </c>
      <c r="B36" s="7" t="s">
        <v>144</v>
      </c>
      <c r="C36" s="18"/>
      <c r="D36" s="18"/>
      <c r="E36" s="18"/>
      <c r="F36" s="18"/>
      <c r="G36" s="18">
        <f t="shared" si="0"/>
        <v>0</v>
      </c>
    </row>
    <row r="37" spans="1:7" x14ac:dyDescent="0.2">
      <c r="A37" s="8" t="s">
        <v>87</v>
      </c>
      <c r="B37" s="7" t="s">
        <v>144</v>
      </c>
      <c r="C37" s="18"/>
      <c r="D37" s="18"/>
      <c r="E37" s="18"/>
      <c r="F37" s="18"/>
      <c r="G37" s="18">
        <f t="shared" si="0"/>
        <v>0</v>
      </c>
    </row>
    <row r="38" spans="1:7" x14ac:dyDescent="0.2">
      <c r="A38" s="8" t="s">
        <v>117</v>
      </c>
      <c r="B38" s="7" t="s">
        <v>144</v>
      </c>
      <c r="C38" s="18"/>
      <c r="D38" s="18"/>
      <c r="E38" s="18"/>
      <c r="F38" s="18"/>
      <c r="G38" s="18">
        <f t="shared" si="0"/>
        <v>0</v>
      </c>
    </row>
    <row r="39" spans="1:7" x14ac:dyDescent="0.2">
      <c r="A39" s="10"/>
      <c r="B39" s="7"/>
      <c r="C39" s="18"/>
      <c r="D39" s="18"/>
      <c r="E39" s="18"/>
      <c r="F39" s="18"/>
      <c r="G39" s="18"/>
    </row>
    <row r="40" spans="1:7" x14ac:dyDescent="0.2">
      <c r="A40" s="9" t="s">
        <v>38</v>
      </c>
      <c r="B40" s="7"/>
      <c r="C40" s="18"/>
      <c r="D40" s="18"/>
      <c r="E40" s="18"/>
      <c r="F40" s="18"/>
      <c r="G40" s="18"/>
    </row>
    <row r="41" spans="1:7" x14ac:dyDescent="0.2">
      <c r="A41" s="10" t="s">
        <v>79</v>
      </c>
      <c r="B41" s="7" t="s">
        <v>127</v>
      </c>
      <c r="C41" s="18"/>
      <c r="D41" s="18"/>
      <c r="E41" s="18"/>
      <c r="F41" s="18"/>
      <c r="G41" s="18">
        <f t="shared" si="0"/>
        <v>0</v>
      </c>
    </row>
    <row r="42" spans="1:7" x14ac:dyDescent="0.2">
      <c r="A42" s="10" t="s">
        <v>78</v>
      </c>
      <c r="B42" s="7" t="s">
        <v>127</v>
      </c>
      <c r="C42" s="18"/>
      <c r="D42" s="18"/>
      <c r="E42" s="18"/>
      <c r="F42" s="18"/>
      <c r="G42" s="18">
        <f t="shared" si="0"/>
        <v>0</v>
      </c>
    </row>
    <row r="43" spans="1:7" x14ac:dyDescent="0.2">
      <c r="A43" s="10" t="s">
        <v>77</v>
      </c>
      <c r="B43" s="7" t="s">
        <v>144</v>
      </c>
      <c r="C43" s="18"/>
      <c r="D43" s="18"/>
      <c r="E43" s="18"/>
      <c r="F43" s="18"/>
      <c r="G43" s="18">
        <f t="shared" si="0"/>
        <v>0</v>
      </c>
    </row>
    <row r="44" spans="1:7" x14ac:dyDescent="0.2">
      <c r="A44" s="10" t="s">
        <v>76</v>
      </c>
      <c r="B44" s="7" t="s">
        <v>127</v>
      </c>
      <c r="C44" s="18"/>
      <c r="D44" s="18"/>
      <c r="E44" s="18"/>
      <c r="F44" s="18"/>
      <c r="G44" s="18">
        <f t="shared" si="0"/>
        <v>0</v>
      </c>
    </row>
    <row r="45" spans="1:7" x14ac:dyDescent="0.2">
      <c r="A45" s="10" t="s">
        <v>75</v>
      </c>
      <c r="B45" s="7" t="s">
        <v>127</v>
      </c>
      <c r="C45" s="18"/>
      <c r="D45" s="18"/>
      <c r="E45" s="18"/>
      <c r="F45" s="18"/>
      <c r="G45" s="18">
        <f t="shared" si="0"/>
        <v>0</v>
      </c>
    </row>
    <row r="46" spans="1:7" x14ac:dyDescent="0.2">
      <c r="A46" s="10" t="s">
        <v>74</v>
      </c>
      <c r="B46" s="7" t="s">
        <v>127</v>
      </c>
      <c r="C46" s="18"/>
      <c r="D46" s="18"/>
      <c r="E46" s="18"/>
      <c r="F46" s="18"/>
      <c r="G46" s="18">
        <f t="shared" si="0"/>
        <v>0</v>
      </c>
    </row>
    <row r="47" spans="1:7" x14ac:dyDescent="0.2">
      <c r="A47" s="10" t="s">
        <v>73</v>
      </c>
      <c r="B47" s="7" t="s">
        <v>127</v>
      </c>
      <c r="C47" s="18"/>
      <c r="D47" s="18"/>
      <c r="E47" s="18"/>
      <c r="F47" s="18"/>
      <c r="G47" s="18">
        <f t="shared" si="0"/>
        <v>0</v>
      </c>
    </row>
    <row r="48" spans="1:7" x14ac:dyDescent="0.2">
      <c r="A48" s="10" t="s">
        <v>87</v>
      </c>
      <c r="B48" s="7" t="s">
        <v>144</v>
      </c>
      <c r="C48" s="18"/>
      <c r="D48" s="18"/>
      <c r="E48" s="18"/>
      <c r="F48" s="18"/>
      <c r="G48" s="18">
        <f t="shared" si="0"/>
        <v>0</v>
      </c>
    </row>
    <row r="49" spans="1:9" x14ac:dyDescent="0.2">
      <c r="A49" s="10" t="s">
        <v>117</v>
      </c>
      <c r="B49" s="7" t="s">
        <v>144</v>
      </c>
      <c r="C49" s="18"/>
      <c r="D49" s="18"/>
      <c r="E49" s="18"/>
      <c r="F49" s="18"/>
      <c r="G49" s="18">
        <f t="shared" si="0"/>
        <v>0</v>
      </c>
    </row>
    <row r="50" spans="1:9" x14ac:dyDescent="0.2">
      <c r="A50" s="8"/>
      <c r="B50" s="7"/>
      <c r="C50" s="18"/>
      <c r="D50" s="18"/>
      <c r="E50" s="18"/>
      <c r="F50" s="18"/>
      <c r="G50" s="18"/>
    </row>
    <row r="51" spans="1:9" x14ac:dyDescent="0.2">
      <c r="A51" s="9" t="s">
        <v>0</v>
      </c>
      <c r="B51" s="7"/>
      <c r="C51" s="18"/>
      <c r="D51" s="18"/>
      <c r="E51" s="18"/>
      <c r="F51" s="18"/>
      <c r="G51" s="18"/>
    </row>
    <row r="52" spans="1:9" x14ac:dyDescent="0.2">
      <c r="A52" s="8" t="s">
        <v>3</v>
      </c>
      <c r="B52" s="25" t="s">
        <v>127</v>
      </c>
      <c r="C52" s="18"/>
      <c r="D52" s="18"/>
      <c r="E52" s="18"/>
      <c r="F52" s="18"/>
      <c r="G52" s="18">
        <f t="shared" si="0"/>
        <v>0</v>
      </c>
      <c r="I52" s="22"/>
    </row>
    <row r="53" spans="1:9" x14ac:dyDescent="0.2">
      <c r="A53" s="8" t="s">
        <v>41</v>
      </c>
      <c r="B53" s="25" t="s">
        <v>127</v>
      </c>
      <c r="C53" s="18"/>
      <c r="D53" s="18"/>
      <c r="E53" s="18"/>
      <c r="F53" s="18"/>
      <c r="G53" s="18">
        <f t="shared" si="0"/>
        <v>0</v>
      </c>
    </row>
    <row r="54" spans="1:9" x14ac:dyDescent="0.2">
      <c r="A54" s="10" t="s">
        <v>15</v>
      </c>
      <c r="B54" s="25" t="s">
        <v>164</v>
      </c>
      <c r="C54" s="36"/>
      <c r="D54" s="36"/>
      <c r="E54" s="36">
        <v>180</v>
      </c>
      <c r="F54" s="36"/>
      <c r="G54" s="36">
        <f t="shared" si="0"/>
        <v>180</v>
      </c>
      <c r="I54" s="22"/>
    </row>
    <row r="55" spans="1:9" x14ac:dyDescent="0.2">
      <c r="A55" s="8" t="s">
        <v>16</v>
      </c>
      <c r="B55" s="25" t="s">
        <v>144</v>
      </c>
      <c r="C55" s="18"/>
      <c r="D55" s="18"/>
      <c r="E55" s="18"/>
      <c r="F55" s="18"/>
      <c r="G55" s="18">
        <f t="shared" si="0"/>
        <v>0</v>
      </c>
    </row>
    <row r="56" spans="1:9" x14ac:dyDescent="0.2">
      <c r="A56" s="8" t="s">
        <v>17</v>
      </c>
      <c r="B56" s="25" t="s">
        <v>144</v>
      </c>
      <c r="C56" s="18"/>
      <c r="D56" s="18"/>
      <c r="E56" s="18"/>
      <c r="F56" s="18"/>
      <c r="G56" s="18">
        <f t="shared" si="0"/>
        <v>0</v>
      </c>
    </row>
    <row r="57" spans="1:9" x14ac:dyDescent="0.2">
      <c r="A57" s="8" t="s">
        <v>18</v>
      </c>
      <c r="B57" s="7" t="s">
        <v>144</v>
      </c>
      <c r="C57" s="18"/>
      <c r="D57" s="18"/>
      <c r="E57" s="18"/>
      <c r="F57" s="18"/>
      <c r="G57" s="18">
        <f t="shared" si="0"/>
        <v>0</v>
      </c>
    </row>
    <row r="58" spans="1:9" x14ac:dyDescent="0.2">
      <c r="A58" s="8" t="s">
        <v>9</v>
      </c>
      <c r="B58" s="7" t="s">
        <v>144</v>
      </c>
      <c r="C58" s="18"/>
      <c r="D58" s="18"/>
      <c r="E58" s="18"/>
      <c r="F58" s="18"/>
      <c r="G58" s="18">
        <f t="shared" si="0"/>
        <v>0</v>
      </c>
    </row>
    <row r="59" spans="1:9" x14ac:dyDescent="0.2">
      <c r="A59" s="8" t="s">
        <v>42</v>
      </c>
      <c r="B59" s="7" t="s">
        <v>155</v>
      </c>
      <c r="C59" s="18"/>
      <c r="D59" s="18"/>
      <c r="E59" s="26">
        <f>(47.97*20)/50</f>
        <v>19.187999999999999</v>
      </c>
      <c r="F59" s="18"/>
      <c r="G59" s="18">
        <f t="shared" si="0"/>
        <v>19.187999999999999</v>
      </c>
    </row>
    <row r="60" spans="1:9" x14ac:dyDescent="0.2">
      <c r="A60" s="8" t="s">
        <v>87</v>
      </c>
      <c r="B60" s="7" t="s">
        <v>156</v>
      </c>
      <c r="C60" s="18">
        <f>(75/6)*1.5</f>
        <v>18.75</v>
      </c>
      <c r="D60" s="18"/>
      <c r="E60" s="18"/>
      <c r="F60" s="18"/>
      <c r="G60" s="18">
        <f t="shared" si="0"/>
        <v>18.75</v>
      </c>
    </row>
    <row r="61" spans="1:9" x14ac:dyDescent="0.2">
      <c r="A61" s="8" t="s">
        <v>117</v>
      </c>
      <c r="B61" s="7" t="s">
        <v>144</v>
      </c>
      <c r="C61" s="18"/>
      <c r="D61" s="18"/>
      <c r="E61" s="18"/>
      <c r="F61" s="18"/>
      <c r="G61" s="18">
        <f t="shared" si="0"/>
        <v>0</v>
      </c>
    </row>
    <row r="62" spans="1:9" x14ac:dyDescent="0.2">
      <c r="A62" s="8"/>
      <c r="B62" s="7"/>
      <c r="C62" s="18"/>
      <c r="D62" s="18"/>
      <c r="E62" s="18"/>
      <c r="F62" s="18"/>
      <c r="G62" s="18"/>
    </row>
    <row r="63" spans="1:9" x14ac:dyDescent="0.2">
      <c r="A63" s="9" t="s">
        <v>1</v>
      </c>
      <c r="B63" s="7"/>
      <c r="C63" s="18"/>
      <c r="D63" s="18"/>
      <c r="E63" s="18"/>
      <c r="F63" s="18"/>
      <c r="G63" s="18"/>
    </row>
    <row r="64" spans="1:9" x14ac:dyDescent="0.2">
      <c r="A64" s="10" t="s">
        <v>19</v>
      </c>
      <c r="B64" s="7" t="s">
        <v>127</v>
      </c>
      <c r="C64" s="18"/>
      <c r="D64" s="18"/>
      <c r="E64" s="18"/>
      <c r="F64" s="18"/>
      <c r="G64" s="18">
        <f t="shared" si="0"/>
        <v>0</v>
      </c>
    </row>
    <row r="65" spans="1:7" x14ac:dyDescent="0.2">
      <c r="A65" s="10" t="s">
        <v>20</v>
      </c>
      <c r="B65" s="7" t="s">
        <v>127</v>
      </c>
      <c r="C65" s="18"/>
      <c r="D65" s="18"/>
      <c r="E65" s="18"/>
      <c r="F65" s="18"/>
      <c r="G65" s="18">
        <f t="shared" si="0"/>
        <v>0</v>
      </c>
    </row>
    <row r="66" spans="1:7" x14ac:dyDescent="0.2">
      <c r="A66" s="10" t="s">
        <v>21</v>
      </c>
      <c r="B66" s="7" t="s">
        <v>127</v>
      </c>
      <c r="C66" s="18"/>
      <c r="D66" s="18"/>
      <c r="E66" s="18"/>
      <c r="F66" s="18"/>
      <c r="G66" s="18">
        <f t="shared" si="0"/>
        <v>0</v>
      </c>
    </row>
    <row r="67" spans="1:7" x14ac:dyDescent="0.2">
      <c r="A67" s="10" t="s">
        <v>22</v>
      </c>
      <c r="B67" s="7" t="s">
        <v>127</v>
      </c>
      <c r="C67" s="18"/>
      <c r="D67" s="18"/>
      <c r="E67" s="18"/>
      <c r="F67" s="18"/>
      <c r="G67" s="18">
        <f t="shared" si="0"/>
        <v>0</v>
      </c>
    </row>
    <row r="68" spans="1:7" x14ac:dyDescent="0.2">
      <c r="A68" s="10" t="s">
        <v>83</v>
      </c>
      <c r="B68" s="7" t="s">
        <v>127</v>
      </c>
      <c r="C68" s="18"/>
      <c r="D68" s="18"/>
      <c r="E68" s="18"/>
      <c r="F68" s="18"/>
      <c r="G68" s="18">
        <f t="shared" ref="G68:G132" si="1">MAX(C68:F68)</f>
        <v>0</v>
      </c>
    </row>
    <row r="69" spans="1:7" x14ac:dyDescent="0.2">
      <c r="A69" s="10" t="s">
        <v>87</v>
      </c>
      <c r="B69" s="7" t="s">
        <v>144</v>
      </c>
      <c r="C69" s="18"/>
      <c r="D69" s="18"/>
      <c r="E69" s="18"/>
      <c r="F69" s="18"/>
      <c r="G69" s="18">
        <f t="shared" si="1"/>
        <v>0</v>
      </c>
    </row>
    <row r="70" spans="1:7" x14ac:dyDescent="0.2">
      <c r="A70" s="10" t="s">
        <v>117</v>
      </c>
      <c r="B70" s="7" t="s">
        <v>128</v>
      </c>
      <c r="C70" s="18"/>
      <c r="D70" s="18"/>
      <c r="E70" s="26"/>
      <c r="F70" s="18">
        <f>63.98*1.5</f>
        <v>95.97</v>
      </c>
      <c r="G70" s="18">
        <f>MAX(C70:F70)</f>
        <v>95.97</v>
      </c>
    </row>
    <row r="71" spans="1:7" x14ac:dyDescent="0.2">
      <c r="A71" s="8"/>
      <c r="B71" s="7"/>
      <c r="C71" s="18"/>
      <c r="D71" s="18"/>
      <c r="E71" s="18"/>
      <c r="F71" s="18"/>
      <c r="G71" s="18"/>
    </row>
    <row r="72" spans="1:7" x14ac:dyDescent="0.2">
      <c r="A72" s="9" t="s">
        <v>2</v>
      </c>
      <c r="B72" s="7"/>
      <c r="C72" s="18"/>
      <c r="D72" s="18"/>
      <c r="E72" s="18"/>
      <c r="F72" s="18"/>
      <c r="G72" s="18"/>
    </row>
    <row r="73" spans="1:7" x14ac:dyDescent="0.2">
      <c r="A73" s="8" t="s">
        <v>23</v>
      </c>
      <c r="B73" s="7" t="s">
        <v>127</v>
      </c>
      <c r="C73" s="18"/>
      <c r="D73" s="18"/>
      <c r="E73" s="18"/>
      <c r="F73" s="18"/>
      <c r="G73" s="18">
        <f t="shared" si="1"/>
        <v>0</v>
      </c>
    </row>
    <row r="74" spans="1:7" x14ac:dyDescent="0.2">
      <c r="A74" s="10" t="s">
        <v>20</v>
      </c>
      <c r="B74" s="7" t="s">
        <v>127</v>
      </c>
      <c r="C74" s="18"/>
      <c r="D74" s="18"/>
      <c r="E74" s="18"/>
      <c r="F74" s="18"/>
      <c r="G74" s="18">
        <f t="shared" si="1"/>
        <v>0</v>
      </c>
    </row>
    <row r="75" spans="1:7" x14ac:dyDescent="0.2">
      <c r="A75" s="8" t="s">
        <v>21</v>
      </c>
      <c r="B75" s="7" t="s">
        <v>127</v>
      </c>
      <c r="C75" s="18"/>
      <c r="D75" s="18"/>
      <c r="E75" s="18"/>
      <c r="F75" s="18"/>
      <c r="G75" s="18">
        <f t="shared" si="1"/>
        <v>0</v>
      </c>
    </row>
    <row r="76" spans="1:7" x14ac:dyDescent="0.2">
      <c r="A76" s="8" t="s">
        <v>24</v>
      </c>
      <c r="B76" s="25" t="s">
        <v>127</v>
      </c>
      <c r="C76" s="36"/>
      <c r="D76" s="36"/>
      <c r="E76" s="36"/>
      <c r="F76" s="36"/>
      <c r="G76" s="36">
        <f t="shared" si="1"/>
        <v>0</v>
      </c>
    </row>
    <row r="77" spans="1:7" x14ac:dyDescent="0.2">
      <c r="A77" s="8" t="s">
        <v>25</v>
      </c>
      <c r="B77" s="7" t="s">
        <v>127</v>
      </c>
      <c r="C77" s="18"/>
      <c r="D77" s="18"/>
      <c r="E77" s="18"/>
      <c r="F77" s="18"/>
      <c r="G77" s="18">
        <f t="shared" si="1"/>
        <v>0</v>
      </c>
    </row>
    <row r="78" spans="1:7" x14ac:dyDescent="0.2">
      <c r="A78" s="8" t="s">
        <v>87</v>
      </c>
      <c r="B78" s="7" t="s">
        <v>144</v>
      </c>
      <c r="C78" s="18"/>
      <c r="D78" s="18"/>
      <c r="E78" s="18"/>
      <c r="F78" s="18"/>
      <c r="G78" s="18">
        <f t="shared" si="1"/>
        <v>0</v>
      </c>
    </row>
    <row r="79" spans="1:7" x14ac:dyDescent="0.2">
      <c r="A79" s="8" t="s">
        <v>117</v>
      </c>
      <c r="B79" s="7" t="s">
        <v>144</v>
      </c>
      <c r="C79" s="18"/>
      <c r="D79" s="18"/>
      <c r="E79" s="18"/>
      <c r="F79" s="18"/>
      <c r="G79" s="18">
        <f t="shared" si="1"/>
        <v>0</v>
      </c>
    </row>
    <row r="80" spans="1:7" x14ac:dyDescent="0.2">
      <c r="A80" s="8"/>
      <c r="B80" s="7"/>
      <c r="C80" s="18"/>
      <c r="D80" s="18"/>
      <c r="E80" s="18"/>
      <c r="F80" s="18"/>
      <c r="G80" s="18"/>
    </row>
    <row r="81" spans="1:7" x14ac:dyDescent="0.2">
      <c r="A81" s="9" t="s">
        <v>4</v>
      </c>
      <c r="B81" s="7"/>
      <c r="C81" s="18"/>
      <c r="D81" s="18"/>
      <c r="E81" s="18"/>
      <c r="F81" s="18"/>
      <c r="G81" s="18"/>
    </row>
    <row r="82" spans="1:7" x14ac:dyDescent="0.2">
      <c r="A82" s="8" t="s">
        <v>5</v>
      </c>
      <c r="B82" s="7" t="s">
        <v>153</v>
      </c>
      <c r="C82" s="18"/>
      <c r="D82" s="18"/>
      <c r="E82" s="18"/>
      <c r="F82" s="18">
        <v>136.5</v>
      </c>
      <c r="G82" s="18">
        <f t="shared" si="1"/>
        <v>136.5</v>
      </c>
    </row>
    <row r="83" spans="1:7" x14ac:dyDescent="0.2">
      <c r="A83" s="8" t="s">
        <v>6</v>
      </c>
      <c r="B83" s="7" t="s">
        <v>144</v>
      </c>
      <c r="C83" s="18"/>
      <c r="D83" s="18"/>
      <c r="E83" s="18"/>
      <c r="F83" s="26"/>
      <c r="G83" s="18">
        <f>MAX(C83:E83)</f>
        <v>0</v>
      </c>
    </row>
    <row r="84" spans="1:7" x14ac:dyDescent="0.2">
      <c r="A84" s="8" t="s">
        <v>69</v>
      </c>
      <c r="B84" s="7" t="s">
        <v>127</v>
      </c>
      <c r="C84" s="18"/>
      <c r="D84" s="18"/>
      <c r="E84" s="18"/>
      <c r="F84" s="18"/>
      <c r="G84" s="18">
        <f t="shared" si="1"/>
        <v>0</v>
      </c>
    </row>
    <row r="85" spans="1:7" x14ac:dyDescent="0.2">
      <c r="A85" s="8" t="s">
        <v>10</v>
      </c>
      <c r="B85" s="7" t="s">
        <v>127</v>
      </c>
      <c r="C85" s="18"/>
      <c r="D85" s="18"/>
      <c r="E85" s="18"/>
      <c r="F85" s="18"/>
      <c r="G85" s="18">
        <f t="shared" si="1"/>
        <v>0</v>
      </c>
    </row>
    <row r="86" spans="1:7" x14ac:dyDescent="0.2">
      <c r="A86" s="8" t="s">
        <v>11</v>
      </c>
      <c r="B86" s="7" t="s">
        <v>127</v>
      </c>
      <c r="C86" s="18"/>
      <c r="D86" s="18"/>
      <c r="E86" s="18"/>
      <c r="F86" s="18"/>
      <c r="G86" s="18">
        <f t="shared" si="1"/>
        <v>0</v>
      </c>
    </row>
    <row r="87" spans="1:7" x14ac:dyDescent="0.2">
      <c r="A87" s="8" t="s">
        <v>12</v>
      </c>
      <c r="B87" s="25" t="s">
        <v>127</v>
      </c>
      <c r="C87" s="18"/>
      <c r="D87" s="18"/>
      <c r="E87" s="18"/>
      <c r="F87" s="18"/>
      <c r="G87" s="18">
        <f t="shared" si="1"/>
        <v>0</v>
      </c>
    </row>
    <row r="88" spans="1:7" x14ac:dyDescent="0.2">
      <c r="A88" s="8" t="s">
        <v>13</v>
      </c>
      <c r="B88" s="7" t="s">
        <v>127</v>
      </c>
      <c r="C88" s="18"/>
      <c r="D88" s="18"/>
      <c r="E88" s="18"/>
      <c r="F88" s="18"/>
      <c r="G88" s="18">
        <f t="shared" si="1"/>
        <v>0</v>
      </c>
    </row>
    <row r="89" spans="1:7" x14ac:dyDescent="0.2">
      <c r="A89" s="8" t="s">
        <v>14</v>
      </c>
      <c r="B89" s="7" t="s">
        <v>127</v>
      </c>
      <c r="C89" s="18"/>
      <c r="D89" s="18"/>
      <c r="E89" s="18"/>
      <c r="F89" s="18"/>
      <c r="G89" s="18">
        <f t="shared" si="1"/>
        <v>0</v>
      </c>
    </row>
    <row r="90" spans="1:7" x14ac:dyDescent="0.2">
      <c r="A90" s="8" t="s">
        <v>85</v>
      </c>
      <c r="B90" s="7" t="s">
        <v>127</v>
      </c>
      <c r="C90" s="18"/>
      <c r="D90" s="18"/>
      <c r="E90" s="18"/>
      <c r="F90" s="18"/>
      <c r="G90" s="18">
        <f t="shared" si="1"/>
        <v>0</v>
      </c>
    </row>
    <row r="91" spans="1:7" x14ac:dyDescent="0.2">
      <c r="A91" s="11" t="s">
        <v>84</v>
      </c>
      <c r="B91" s="7" t="s">
        <v>127</v>
      </c>
      <c r="C91" s="18"/>
      <c r="D91" s="18"/>
      <c r="E91" s="18"/>
      <c r="F91" s="18"/>
      <c r="G91" s="18">
        <f t="shared" si="1"/>
        <v>0</v>
      </c>
    </row>
    <row r="92" spans="1:7" x14ac:dyDescent="0.2">
      <c r="A92" s="8" t="s">
        <v>87</v>
      </c>
      <c r="B92" s="7" t="s">
        <v>144</v>
      </c>
      <c r="C92" s="18"/>
      <c r="D92" s="18"/>
      <c r="E92" s="18"/>
      <c r="F92" s="18"/>
      <c r="G92" s="18">
        <f t="shared" si="1"/>
        <v>0</v>
      </c>
    </row>
    <row r="93" spans="1:7" x14ac:dyDescent="0.2">
      <c r="A93" s="8" t="s">
        <v>117</v>
      </c>
      <c r="B93" s="7" t="s">
        <v>141</v>
      </c>
      <c r="C93" s="18"/>
      <c r="D93" s="18"/>
      <c r="E93" s="18">
        <v>64.95</v>
      </c>
      <c r="F93" s="18"/>
      <c r="G93" s="18">
        <f t="shared" si="1"/>
        <v>64.95</v>
      </c>
    </row>
    <row r="94" spans="1:7" x14ac:dyDescent="0.2">
      <c r="A94" s="8"/>
      <c r="B94" s="7"/>
      <c r="C94" s="18"/>
      <c r="D94" s="18"/>
      <c r="E94" s="18"/>
      <c r="F94" s="18"/>
      <c r="G94" s="18"/>
    </row>
    <row r="95" spans="1:7" x14ac:dyDescent="0.2">
      <c r="A95" s="9" t="s">
        <v>8</v>
      </c>
      <c r="B95" s="7"/>
      <c r="C95" s="18"/>
      <c r="D95" s="18"/>
      <c r="E95" s="18"/>
      <c r="F95" s="18"/>
      <c r="G95" s="18"/>
    </row>
    <row r="96" spans="1:7" x14ac:dyDescent="0.2">
      <c r="A96" s="8" t="s">
        <v>27</v>
      </c>
      <c r="B96" s="7" t="s">
        <v>144</v>
      </c>
      <c r="C96" s="18"/>
      <c r="D96" s="18"/>
      <c r="E96" s="18"/>
      <c r="F96" s="18"/>
      <c r="G96" s="18">
        <f t="shared" si="1"/>
        <v>0</v>
      </c>
    </row>
    <row r="97" spans="1:9" x14ac:dyDescent="0.2">
      <c r="A97" s="8" t="s">
        <v>86</v>
      </c>
      <c r="B97" s="7" t="s">
        <v>127</v>
      </c>
      <c r="C97" s="18"/>
      <c r="D97" s="18"/>
      <c r="E97" s="18"/>
      <c r="F97" s="18"/>
      <c r="G97" s="18">
        <f t="shared" si="1"/>
        <v>0</v>
      </c>
    </row>
    <row r="98" spans="1:9" x14ac:dyDescent="0.2">
      <c r="A98" s="8" t="s">
        <v>43</v>
      </c>
      <c r="B98" s="7" t="s">
        <v>144</v>
      </c>
      <c r="C98" s="18"/>
      <c r="D98" s="18"/>
      <c r="E98" s="18"/>
      <c r="F98" s="18"/>
      <c r="G98" s="18">
        <f t="shared" si="1"/>
        <v>0</v>
      </c>
    </row>
    <row r="99" spans="1:9" x14ac:dyDescent="0.2">
      <c r="A99" s="8" t="s">
        <v>44</v>
      </c>
      <c r="B99" s="7" t="s">
        <v>127</v>
      </c>
      <c r="C99" s="18"/>
      <c r="D99" s="18"/>
      <c r="E99" s="18"/>
      <c r="F99" s="18"/>
      <c r="G99" s="18">
        <f t="shared" si="1"/>
        <v>0</v>
      </c>
    </row>
    <row r="100" spans="1:9" x14ac:dyDescent="0.2">
      <c r="A100" s="8" t="s">
        <v>45</v>
      </c>
      <c r="B100" s="7" t="s">
        <v>127</v>
      </c>
      <c r="C100" s="18"/>
      <c r="D100" s="18"/>
      <c r="E100" s="18"/>
      <c r="F100" s="18"/>
      <c r="G100" s="18">
        <f t="shared" si="1"/>
        <v>0</v>
      </c>
    </row>
    <row r="101" spans="1:9" x14ac:dyDescent="0.2">
      <c r="A101" s="8" t="s">
        <v>87</v>
      </c>
      <c r="B101" s="7" t="s">
        <v>144</v>
      </c>
      <c r="C101" s="18"/>
      <c r="D101" s="18"/>
      <c r="E101" s="18"/>
      <c r="F101" s="18"/>
      <c r="G101" s="18">
        <f t="shared" si="1"/>
        <v>0</v>
      </c>
    </row>
    <row r="102" spans="1:9" x14ac:dyDescent="0.2">
      <c r="A102" s="8" t="s">
        <v>117</v>
      </c>
      <c r="B102" s="7" t="s">
        <v>144</v>
      </c>
      <c r="C102" s="18"/>
      <c r="D102" s="18"/>
      <c r="E102" s="18"/>
      <c r="F102" s="18"/>
      <c r="G102" s="18">
        <f t="shared" si="1"/>
        <v>0</v>
      </c>
    </row>
    <row r="103" spans="1:9" x14ac:dyDescent="0.2">
      <c r="A103" s="8"/>
      <c r="B103" s="7"/>
      <c r="C103" s="18"/>
      <c r="D103" s="18"/>
      <c r="E103" s="18"/>
      <c r="F103" s="18"/>
      <c r="G103" s="18"/>
    </row>
    <row r="104" spans="1:9" x14ac:dyDescent="0.2">
      <c r="A104" s="9" t="s">
        <v>26</v>
      </c>
      <c r="B104" s="7"/>
      <c r="C104" s="18"/>
      <c r="D104" s="18"/>
      <c r="E104" s="18"/>
      <c r="F104" s="18"/>
      <c r="G104" s="18"/>
    </row>
    <row r="105" spans="1:9" x14ac:dyDescent="0.2">
      <c r="A105" s="8" t="s">
        <v>33</v>
      </c>
      <c r="B105" s="7" t="s">
        <v>144</v>
      </c>
      <c r="C105" s="18"/>
      <c r="D105" s="18"/>
      <c r="E105" s="18"/>
      <c r="F105" s="18"/>
      <c r="G105" s="18">
        <f t="shared" si="1"/>
        <v>0</v>
      </c>
    </row>
    <row r="106" spans="1:9" x14ac:dyDescent="0.2">
      <c r="A106" s="8" t="s">
        <v>34</v>
      </c>
      <c r="B106" s="25" t="s">
        <v>147</v>
      </c>
      <c r="C106" s="18"/>
      <c r="D106" s="18"/>
      <c r="E106" s="18">
        <f>60+39.92</f>
        <v>99.92</v>
      </c>
      <c r="F106" s="18"/>
      <c r="G106" s="18">
        <f t="shared" si="1"/>
        <v>99.92</v>
      </c>
      <c r="I106" s="22"/>
    </row>
    <row r="107" spans="1:9" x14ac:dyDescent="0.2">
      <c r="A107" s="8" t="s">
        <v>35</v>
      </c>
      <c r="B107" s="7" t="s">
        <v>140</v>
      </c>
      <c r="C107" s="18"/>
      <c r="D107" s="18"/>
      <c r="E107" s="18">
        <v>56.66</v>
      </c>
      <c r="F107" s="18"/>
      <c r="G107" s="18">
        <f t="shared" si="1"/>
        <v>56.66</v>
      </c>
    </row>
    <row r="108" spans="1:9" x14ac:dyDescent="0.2">
      <c r="A108" s="8" t="s">
        <v>70</v>
      </c>
      <c r="B108" s="7" t="s">
        <v>127</v>
      </c>
      <c r="C108" s="18"/>
      <c r="D108" s="18"/>
      <c r="E108" s="18"/>
      <c r="F108" s="18"/>
      <c r="G108" s="18">
        <f t="shared" si="1"/>
        <v>0</v>
      </c>
    </row>
    <row r="109" spans="1:9" x14ac:dyDescent="0.2">
      <c r="A109" s="10" t="s">
        <v>129</v>
      </c>
      <c r="B109" s="7" t="s">
        <v>148</v>
      </c>
      <c r="C109" s="18">
        <f>37.5*1.5</f>
        <v>56.25</v>
      </c>
      <c r="D109" s="18"/>
      <c r="E109" s="18"/>
      <c r="F109" s="18"/>
      <c r="G109" s="18">
        <f t="shared" si="1"/>
        <v>56.25</v>
      </c>
    </row>
    <row r="110" spans="1:9" x14ac:dyDescent="0.2">
      <c r="A110" s="8" t="s">
        <v>117</v>
      </c>
      <c r="B110" s="7" t="s">
        <v>149</v>
      </c>
      <c r="C110" s="18"/>
      <c r="D110" s="18"/>
      <c r="E110" s="18">
        <v>25</v>
      </c>
      <c r="F110" s="18"/>
      <c r="G110" s="18">
        <f t="shared" si="1"/>
        <v>25</v>
      </c>
    </row>
    <row r="111" spans="1:9" x14ac:dyDescent="0.2">
      <c r="A111" s="8"/>
      <c r="B111" s="7"/>
      <c r="C111" s="18"/>
      <c r="D111" s="18"/>
      <c r="E111" s="18"/>
      <c r="F111" s="18"/>
      <c r="G111" s="18"/>
    </row>
    <row r="112" spans="1:9" x14ac:dyDescent="0.2">
      <c r="A112" s="9" t="s">
        <v>29</v>
      </c>
      <c r="B112" s="7"/>
      <c r="C112" s="18"/>
      <c r="D112" s="18"/>
      <c r="E112" s="18"/>
      <c r="F112" s="18"/>
      <c r="G112" s="18"/>
    </row>
    <row r="113" spans="1:9" x14ac:dyDescent="0.2">
      <c r="A113" s="8" t="s">
        <v>89</v>
      </c>
      <c r="B113" s="7" t="s">
        <v>144</v>
      </c>
      <c r="C113" s="18"/>
      <c r="D113" s="18"/>
      <c r="E113" s="18"/>
      <c r="F113" s="18"/>
      <c r="G113" s="18">
        <f t="shared" si="1"/>
        <v>0</v>
      </c>
    </row>
    <row r="114" spans="1:9" x14ac:dyDescent="0.2">
      <c r="A114" s="8" t="s">
        <v>90</v>
      </c>
      <c r="B114" s="25" t="s">
        <v>144</v>
      </c>
      <c r="C114" s="18"/>
      <c r="D114" s="18"/>
      <c r="E114" s="18"/>
      <c r="F114" s="18"/>
      <c r="G114" s="18">
        <f t="shared" si="1"/>
        <v>0</v>
      </c>
      <c r="I114" s="22"/>
    </row>
    <row r="115" spans="1:9" x14ac:dyDescent="0.2">
      <c r="A115" s="8" t="s">
        <v>30</v>
      </c>
      <c r="B115" s="7" t="s">
        <v>127</v>
      </c>
      <c r="C115" s="18"/>
      <c r="D115" s="18"/>
      <c r="E115" s="18"/>
      <c r="F115" s="18"/>
      <c r="G115" s="18">
        <f t="shared" si="1"/>
        <v>0</v>
      </c>
    </row>
    <row r="116" spans="1:9" x14ac:dyDescent="0.2">
      <c r="A116" s="8" t="s">
        <v>31</v>
      </c>
      <c r="B116" s="7" t="s">
        <v>127</v>
      </c>
      <c r="C116" s="18"/>
      <c r="D116" s="18"/>
      <c r="E116" s="18"/>
      <c r="F116" s="18"/>
      <c r="G116" s="18">
        <f t="shared" si="1"/>
        <v>0</v>
      </c>
    </row>
    <row r="117" spans="1:9" x14ac:dyDescent="0.2">
      <c r="A117" s="8" t="s">
        <v>32</v>
      </c>
      <c r="B117" s="7" t="s">
        <v>127</v>
      </c>
      <c r="C117" s="18"/>
      <c r="D117" s="18"/>
      <c r="E117" s="18"/>
      <c r="F117" s="18"/>
      <c r="G117" s="18">
        <f t="shared" si="1"/>
        <v>0</v>
      </c>
    </row>
    <row r="118" spans="1:9" x14ac:dyDescent="0.2">
      <c r="A118" s="8" t="s">
        <v>91</v>
      </c>
      <c r="B118" s="7" t="s">
        <v>127</v>
      </c>
      <c r="C118" s="18"/>
      <c r="D118" s="18"/>
      <c r="E118" s="18"/>
      <c r="F118" s="18"/>
      <c r="G118" s="18">
        <f t="shared" si="1"/>
        <v>0</v>
      </c>
    </row>
    <row r="119" spans="1:9" x14ac:dyDescent="0.2">
      <c r="A119" s="8" t="s">
        <v>46</v>
      </c>
      <c r="B119" s="7" t="s">
        <v>127</v>
      </c>
      <c r="C119" s="18"/>
      <c r="D119" s="18"/>
      <c r="E119" s="18"/>
      <c r="F119" s="18"/>
      <c r="G119" s="18">
        <f t="shared" si="1"/>
        <v>0</v>
      </c>
    </row>
    <row r="120" spans="1:9" x14ac:dyDescent="0.2">
      <c r="A120" s="8" t="s">
        <v>48</v>
      </c>
      <c r="B120" s="7" t="s">
        <v>127</v>
      </c>
      <c r="C120" s="18"/>
      <c r="D120" s="18"/>
      <c r="E120" s="18"/>
      <c r="F120" s="18"/>
      <c r="G120" s="18">
        <f t="shared" si="1"/>
        <v>0</v>
      </c>
    </row>
    <row r="121" spans="1:9" x14ac:dyDescent="0.2">
      <c r="A121" s="8" t="s">
        <v>71</v>
      </c>
      <c r="B121" s="7" t="s">
        <v>127</v>
      </c>
      <c r="C121" s="18"/>
      <c r="D121" s="18"/>
      <c r="E121" s="18"/>
      <c r="F121" s="18"/>
      <c r="G121" s="18">
        <f t="shared" si="1"/>
        <v>0</v>
      </c>
    </row>
    <row r="122" spans="1:9" x14ac:dyDescent="0.2">
      <c r="A122" s="8" t="s">
        <v>49</v>
      </c>
      <c r="B122" s="25" t="s">
        <v>127</v>
      </c>
      <c r="C122" s="18"/>
      <c r="D122" s="18"/>
      <c r="E122" s="18"/>
      <c r="F122" s="18"/>
      <c r="G122" s="18">
        <f t="shared" si="1"/>
        <v>0</v>
      </c>
    </row>
    <row r="123" spans="1:9" x14ac:dyDescent="0.2">
      <c r="A123" s="8" t="s">
        <v>50</v>
      </c>
      <c r="B123" s="7" t="s">
        <v>127</v>
      </c>
      <c r="C123" s="18"/>
      <c r="D123" s="18"/>
      <c r="E123" s="18"/>
      <c r="F123" s="18"/>
      <c r="G123" s="18">
        <f t="shared" si="1"/>
        <v>0</v>
      </c>
    </row>
    <row r="124" spans="1:9" x14ac:dyDescent="0.2">
      <c r="A124" s="8" t="s">
        <v>51</v>
      </c>
      <c r="B124" s="7" t="s">
        <v>127</v>
      </c>
      <c r="C124" s="18"/>
      <c r="D124" s="18"/>
      <c r="E124" s="18"/>
      <c r="F124" s="18"/>
      <c r="G124" s="18">
        <f t="shared" si="1"/>
        <v>0</v>
      </c>
    </row>
    <row r="125" spans="1:9" x14ac:dyDescent="0.2">
      <c r="A125" s="8" t="s">
        <v>72</v>
      </c>
      <c r="B125" s="7" t="s">
        <v>127</v>
      </c>
      <c r="C125" s="18"/>
      <c r="D125" s="18"/>
      <c r="E125" s="18"/>
      <c r="F125" s="18"/>
      <c r="G125" s="18">
        <f t="shared" si="1"/>
        <v>0</v>
      </c>
    </row>
    <row r="126" spans="1:9" x14ac:dyDescent="0.2">
      <c r="A126" s="8" t="s">
        <v>87</v>
      </c>
      <c r="B126" s="7"/>
      <c r="C126" s="18"/>
      <c r="D126" s="18"/>
      <c r="E126" s="18"/>
      <c r="F126" s="18"/>
      <c r="G126" s="18">
        <f t="shared" si="1"/>
        <v>0</v>
      </c>
    </row>
    <row r="127" spans="1:9" x14ac:dyDescent="0.2">
      <c r="A127" s="8" t="s">
        <v>117</v>
      </c>
      <c r="B127" s="25" t="s">
        <v>144</v>
      </c>
      <c r="C127" s="18"/>
      <c r="D127" s="18"/>
      <c r="E127" s="18"/>
      <c r="F127" s="18"/>
      <c r="G127" s="18">
        <f t="shared" si="1"/>
        <v>0</v>
      </c>
    </row>
    <row r="128" spans="1:9" x14ac:dyDescent="0.2">
      <c r="A128" s="8"/>
      <c r="B128" s="7"/>
      <c r="C128" s="18"/>
      <c r="D128" s="18"/>
      <c r="E128" s="18"/>
      <c r="F128" s="18"/>
      <c r="G128" s="18"/>
    </row>
    <row r="129" spans="1:9" x14ac:dyDescent="0.2">
      <c r="A129" s="9" t="s">
        <v>53</v>
      </c>
      <c r="B129" s="7"/>
      <c r="C129" s="18"/>
      <c r="D129" s="18"/>
      <c r="E129" s="18"/>
      <c r="F129" s="18"/>
      <c r="G129" s="18"/>
    </row>
    <row r="130" spans="1:9" x14ac:dyDescent="0.2">
      <c r="A130" s="8" t="s">
        <v>47</v>
      </c>
      <c r="B130" s="7" t="s">
        <v>127</v>
      </c>
      <c r="C130" s="18"/>
      <c r="D130" s="18"/>
      <c r="E130" s="18"/>
      <c r="F130" s="18"/>
      <c r="G130" s="18">
        <f t="shared" si="1"/>
        <v>0</v>
      </c>
    </row>
    <row r="131" spans="1:9" x14ac:dyDescent="0.2">
      <c r="A131" s="8" t="s">
        <v>54</v>
      </c>
      <c r="B131" s="7" t="s">
        <v>130</v>
      </c>
      <c r="C131" s="18"/>
      <c r="D131" s="18"/>
      <c r="E131" s="18">
        <v>31.46</v>
      </c>
      <c r="F131" s="18"/>
      <c r="G131" s="18">
        <f t="shared" si="1"/>
        <v>31.46</v>
      </c>
    </row>
    <row r="132" spans="1:9" x14ac:dyDescent="0.2">
      <c r="A132" s="8" t="s">
        <v>55</v>
      </c>
      <c r="B132" s="7" t="s">
        <v>127</v>
      </c>
      <c r="C132" s="18"/>
      <c r="D132" s="18"/>
      <c r="E132" s="18"/>
      <c r="F132" s="18"/>
      <c r="G132" s="18">
        <f t="shared" si="1"/>
        <v>0</v>
      </c>
    </row>
    <row r="133" spans="1:9" x14ac:dyDescent="0.2">
      <c r="A133" s="8" t="s">
        <v>56</v>
      </c>
      <c r="B133" s="7" t="s">
        <v>127</v>
      </c>
      <c r="C133" s="18"/>
      <c r="D133" s="18"/>
      <c r="E133" s="18"/>
      <c r="F133" s="18"/>
      <c r="G133" s="18">
        <f t="shared" ref="G133:G151" si="2">MAX(C133:F133)</f>
        <v>0</v>
      </c>
    </row>
    <row r="134" spans="1:9" x14ac:dyDescent="0.2">
      <c r="A134" s="8" t="s">
        <v>57</v>
      </c>
      <c r="B134" s="7" t="s">
        <v>127</v>
      </c>
      <c r="C134" s="18"/>
      <c r="D134" s="18"/>
      <c r="E134" s="18"/>
      <c r="F134" s="18"/>
      <c r="G134" s="18">
        <f t="shared" si="2"/>
        <v>0</v>
      </c>
    </row>
    <row r="135" spans="1:9" x14ac:dyDescent="0.2">
      <c r="A135" s="8" t="s">
        <v>58</v>
      </c>
      <c r="B135" s="7" t="s">
        <v>127</v>
      </c>
      <c r="C135" s="18"/>
      <c r="D135" s="18"/>
      <c r="E135" s="18"/>
      <c r="F135" s="18"/>
      <c r="G135" s="18">
        <f t="shared" si="2"/>
        <v>0</v>
      </c>
    </row>
    <row r="136" spans="1:9" x14ac:dyDescent="0.2">
      <c r="A136" s="8" t="s">
        <v>92</v>
      </c>
      <c r="B136" s="23" t="s">
        <v>144</v>
      </c>
      <c r="C136" s="18"/>
      <c r="D136" s="18"/>
      <c r="E136" s="18"/>
      <c r="F136" s="18"/>
      <c r="G136" s="18">
        <f t="shared" si="2"/>
        <v>0</v>
      </c>
    </row>
    <row r="137" spans="1:9" x14ac:dyDescent="0.2">
      <c r="A137" s="8" t="s">
        <v>93</v>
      </c>
      <c r="B137" s="7" t="s">
        <v>144</v>
      </c>
      <c r="C137" s="18"/>
      <c r="D137" s="18"/>
      <c r="E137" s="18"/>
      <c r="F137" s="18"/>
      <c r="G137" s="18">
        <f t="shared" si="2"/>
        <v>0</v>
      </c>
    </row>
    <row r="138" spans="1:9" x14ac:dyDescent="0.2">
      <c r="A138" s="12" t="s">
        <v>94</v>
      </c>
      <c r="B138" s="7" t="s">
        <v>144</v>
      </c>
      <c r="C138" s="18"/>
      <c r="D138" s="18"/>
      <c r="E138" s="18"/>
      <c r="F138" s="18"/>
      <c r="G138" s="18">
        <f t="shared" si="2"/>
        <v>0</v>
      </c>
    </row>
    <row r="139" spans="1:9" x14ac:dyDescent="0.2">
      <c r="A139" s="8" t="s">
        <v>95</v>
      </c>
      <c r="B139" s="7" t="s">
        <v>127</v>
      </c>
      <c r="C139" s="18"/>
      <c r="D139" s="18"/>
      <c r="E139" s="18"/>
      <c r="F139" s="18"/>
      <c r="G139" s="18">
        <f t="shared" si="2"/>
        <v>0</v>
      </c>
    </row>
    <row r="140" spans="1:9" x14ac:dyDescent="0.2">
      <c r="A140" s="8" t="s">
        <v>96</v>
      </c>
      <c r="B140" s="7" t="s">
        <v>144</v>
      </c>
      <c r="C140" s="18"/>
      <c r="D140" s="18"/>
      <c r="E140" s="18"/>
      <c r="F140" s="18"/>
      <c r="G140" s="18">
        <f t="shared" si="2"/>
        <v>0</v>
      </c>
    </row>
    <row r="141" spans="1:9" x14ac:dyDescent="0.2">
      <c r="A141" s="8" t="s">
        <v>97</v>
      </c>
      <c r="B141" s="7" t="s">
        <v>144</v>
      </c>
      <c r="C141" s="18"/>
      <c r="D141" s="18"/>
      <c r="E141" s="18"/>
      <c r="F141" s="18"/>
      <c r="G141" s="18">
        <f t="shared" si="2"/>
        <v>0</v>
      </c>
    </row>
    <row r="142" spans="1:9" x14ac:dyDescent="0.2">
      <c r="A142" s="8" t="s">
        <v>98</v>
      </c>
      <c r="B142" s="25" t="s">
        <v>131</v>
      </c>
      <c r="C142" s="18"/>
      <c r="D142" s="18"/>
      <c r="E142" s="18">
        <v>75.260000000000005</v>
      </c>
      <c r="F142" s="18"/>
      <c r="G142" s="18">
        <f t="shared" si="2"/>
        <v>75.260000000000005</v>
      </c>
      <c r="I142" s="22"/>
    </row>
    <row r="143" spans="1:9" x14ac:dyDescent="0.2">
      <c r="A143" s="8" t="s">
        <v>108</v>
      </c>
      <c r="B143" s="25" t="s">
        <v>127</v>
      </c>
      <c r="C143" s="18"/>
      <c r="D143" s="18"/>
      <c r="E143" s="18"/>
      <c r="F143" s="18"/>
      <c r="G143" s="18">
        <f t="shared" si="2"/>
        <v>0</v>
      </c>
    </row>
    <row r="144" spans="1:9" x14ac:dyDescent="0.2">
      <c r="A144" s="8" t="s">
        <v>107</v>
      </c>
      <c r="B144" s="25" t="s">
        <v>127</v>
      </c>
      <c r="C144" s="18"/>
      <c r="D144" s="18"/>
      <c r="E144" s="18"/>
      <c r="F144" s="18"/>
      <c r="G144" s="18">
        <f t="shared" si="2"/>
        <v>0</v>
      </c>
    </row>
    <row r="145" spans="1:7" x14ac:dyDescent="0.2">
      <c r="A145" s="13" t="s">
        <v>87</v>
      </c>
      <c r="B145" s="7" t="s">
        <v>132</v>
      </c>
      <c r="C145" s="18">
        <f>6.25*1.5</f>
        <v>9.375</v>
      </c>
      <c r="D145" s="18"/>
      <c r="E145" s="18"/>
      <c r="F145" s="18"/>
      <c r="G145" s="18">
        <f t="shared" si="2"/>
        <v>9.375</v>
      </c>
    </row>
    <row r="146" spans="1:7" x14ac:dyDescent="0.2">
      <c r="A146" s="8" t="s">
        <v>119</v>
      </c>
      <c r="B146" s="7" t="s">
        <v>144</v>
      </c>
      <c r="C146" s="18"/>
      <c r="D146" s="18"/>
      <c r="E146" s="18"/>
      <c r="F146" s="18"/>
      <c r="G146" s="18">
        <f t="shared" si="2"/>
        <v>0</v>
      </c>
    </row>
    <row r="147" spans="1:7" x14ac:dyDescent="0.2">
      <c r="A147" s="8" t="s">
        <v>120</v>
      </c>
      <c r="B147" s="7" t="s">
        <v>144</v>
      </c>
      <c r="C147" s="18"/>
      <c r="D147" s="18"/>
      <c r="E147" s="18"/>
      <c r="F147" s="18"/>
      <c r="G147" s="18">
        <f t="shared" si="2"/>
        <v>0</v>
      </c>
    </row>
    <row r="148" spans="1:7" x14ac:dyDescent="0.2">
      <c r="A148" s="8" t="s">
        <v>55</v>
      </c>
      <c r="B148" s="7" t="s">
        <v>144</v>
      </c>
      <c r="C148" s="18"/>
      <c r="D148" s="18"/>
      <c r="E148" s="18"/>
      <c r="F148" s="18"/>
      <c r="G148" s="18">
        <f t="shared" si="2"/>
        <v>0</v>
      </c>
    </row>
    <row r="149" spans="1:7" x14ac:dyDescent="0.2">
      <c r="A149" s="8"/>
      <c r="B149" s="7"/>
      <c r="C149" s="18"/>
      <c r="D149" s="18"/>
      <c r="E149" s="18"/>
      <c r="F149" s="18"/>
      <c r="G149" s="18">
        <f t="shared" si="2"/>
        <v>0</v>
      </c>
    </row>
    <row r="150" spans="1:7" x14ac:dyDescent="0.2">
      <c r="A150" s="8"/>
      <c r="B150" s="7"/>
      <c r="C150" s="18"/>
      <c r="D150" s="18"/>
      <c r="E150" s="18"/>
      <c r="F150" s="18"/>
      <c r="G150" s="18">
        <f t="shared" si="2"/>
        <v>0</v>
      </c>
    </row>
    <row r="151" spans="1:7" x14ac:dyDescent="0.2">
      <c r="A151" s="8"/>
      <c r="B151" s="7"/>
      <c r="C151" s="18"/>
      <c r="D151" s="18"/>
      <c r="E151" s="18"/>
      <c r="F151" s="18"/>
      <c r="G151" s="18">
        <f t="shared" si="2"/>
        <v>0</v>
      </c>
    </row>
    <row r="152" spans="1:7" x14ac:dyDescent="0.2">
      <c r="A152" s="8"/>
      <c r="B152" s="7"/>
      <c r="C152" s="18"/>
      <c r="D152" s="18"/>
      <c r="E152" s="18"/>
      <c r="F152" s="18"/>
      <c r="G152" s="18"/>
    </row>
    <row r="153" spans="1:7" x14ac:dyDescent="0.2">
      <c r="B153" s="14" t="s">
        <v>116</v>
      </c>
      <c r="C153" s="20">
        <f>SUM(C4:C152)</f>
        <v>84.375</v>
      </c>
      <c r="D153" s="20">
        <f>SUM(D4:D152)</f>
        <v>0</v>
      </c>
      <c r="E153" s="20">
        <f>SUM(E4:E152)</f>
        <v>12451.438</v>
      </c>
      <c r="F153" s="20">
        <f>SUM(F4:F152)</f>
        <v>232.47</v>
      </c>
      <c r="G153" s="20">
        <f>SUM(G4:G152)</f>
        <v>12768.282999999999</v>
      </c>
    </row>
    <row r="154" spans="1:7" x14ac:dyDescent="0.2">
      <c r="C154" s="26"/>
      <c r="D154" s="26"/>
      <c r="E154" s="26"/>
      <c r="F154" s="26"/>
      <c r="G154" s="26"/>
    </row>
    <row r="155" spans="1:7" x14ac:dyDescent="0.2">
      <c r="B155" s="14" t="s">
        <v>115</v>
      </c>
      <c r="C155" s="29">
        <f>SUM(G4:G152)</f>
        <v>12768.282999999999</v>
      </c>
      <c r="D155" s="26"/>
      <c r="E155" s="26"/>
      <c r="F155" s="26"/>
      <c r="G155" s="26"/>
    </row>
    <row r="159" spans="1:7" x14ac:dyDescent="0.2">
      <c r="A159" s="3"/>
    </row>
    <row r="160" spans="1:7" x14ac:dyDescent="0.2">
      <c r="A160" s="52" t="s">
        <v>103</v>
      </c>
      <c r="B160" s="53"/>
      <c r="C160" s="53"/>
      <c r="D160" s="53"/>
      <c r="E160" s="53"/>
      <c r="F160" s="53"/>
      <c r="G160" s="53"/>
    </row>
    <row r="161" spans="1:7" x14ac:dyDescent="0.2">
      <c r="A161" s="49" t="s">
        <v>104</v>
      </c>
      <c r="B161" s="50"/>
      <c r="C161" s="50"/>
      <c r="D161" s="50"/>
      <c r="E161" s="50"/>
      <c r="F161" s="50"/>
      <c r="G161" s="51"/>
    </row>
    <row r="162" spans="1:7" x14ac:dyDescent="0.2">
      <c r="A162" s="40" t="s">
        <v>109</v>
      </c>
      <c r="B162" s="41"/>
      <c r="C162" s="41"/>
      <c r="D162" s="41"/>
      <c r="E162" s="41"/>
      <c r="F162" s="41"/>
      <c r="G162" s="42"/>
    </row>
    <row r="163" spans="1:7" x14ac:dyDescent="0.2">
      <c r="A163" s="40" t="s">
        <v>110</v>
      </c>
      <c r="B163" s="41"/>
      <c r="C163" s="41"/>
      <c r="D163" s="41"/>
      <c r="E163" s="41"/>
      <c r="F163" s="41"/>
      <c r="G163" s="42"/>
    </row>
    <row r="164" spans="1:7" x14ac:dyDescent="0.2">
      <c r="A164" s="40" t="s">
        <v>124</v>
      </c>
      <c r="B164" s="41"/>
      <c r="C164" s="41"/>
      <c r="D164" s="41"/>
      <c r="E164" s="41"/>
      <c r="F164" s="41"/>
      <c r="G164" s="42"/>
    </row>
    <row r="165" spans="1:7" x14ac:dyDescent="0.2">
      <c r="A165" s="40" t="s">
        <v>125</v>
      </c>
      <c r="B165" s="41"/>
      <c r="C165" s="41"/>
      <c r="D165" s="41"/>
      <c r="E165" s="41"/>
      <c r="F165" s="41"/>
      <c r="G165" s="42"/>
    </row>
    <row r="166" spans="1:7" x14ac:dyDescent="0.2">
      <c r="A166" s="43" t="s">
        <v>111</v>
      </c>
      <c r="B166" s="44"/>
      <c r="C166" s="44"/>
      <c r="D166" s="44"/>
      <c r="E166" s="44"/>
      <c r="F166" s="44"/>
      <c r="G166" s="45"/>
    </row>
  </sheetData>
  <mergeCells count="8">
    <mergeCell ref="A165:G165"/>
    <mergeCell ref="A166:G166"/>
    <mergeCell ref="C1:G1"/>
    <mergeCell ref="A161:G161"/>
    <mergeCell ref="A162:G162"/>
    <mergeCell ref="A160:G160"/>
    <mergeCell ref="A163:G163"/>
    <mergeCell ref="A164:G164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A92" zoomScale="85" workbookViewId="0">
      <selection activeCell="F4" sqref="F4"/>
    </sheetView>
  </sheetViews>
  <sheetFormatPr defaultColWidth="8.85546875" defaultRowHeight="12.75" x14ac:dyDescent="0.2"/>
  <cols>
    <col min="1" max="1" width="48" bestFit="1" customWidth="1"/>
    <col min="2" max="2" width="25.7109375" bestFit="1" customWidth="1"/>
    <col min="3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12" ht="13.5" thickBot="1" x14ac:dyDescent="0.25">
      <c r="A1" s="5" t="str">
        <f>MSRP_spreadsheet!A1</f>
        <v>Component</v>
      </c>
      <c r="B1" s="46" t="str">
        <f>MSRP_spreadsheet!C1</f>
        <v>Per Item MSRP</v>
      </c>
      <c r="C1" s="47"/>
      <c r="D1" s="47"/>
      <c r="E1" s="47"/>
      <c r="F1" s="48"/>
    </row>
    <row r="2" spans="1:12" ht="46.5" customHeight="1" thickTop="1" thickBot="1" x14ac:dyDescent="0.25">
      <c r="A2" s="17"/>
      <c r="B2" s="15" t="str">
        <f>MSRP_spreadsheet!C2</f>
        <v>Mfg. quote + 50%</v>
      </c>
      <c r="C2" s="15" t="str">
        <f>MSRP_spreadsheet!D2</f>
        <v>Whls. + 50%</v>
      </c>
      <c r="D2" s="15" t="str">
        <f>MSRP_spreadsheet!E2</f>
        <v>Retail cost of added component</v>
      </c>
      <c r="E2" s="15" t="str">
        <f>MSRP_spreadsheet!F2</f>
        <v>Retail of most expensive part +50% for substituted component</v>
      </c>
      <c r="F2" s="15" t="str">
        <f>MSRP_spreadsheet!G2</f>
        <v>Sled MSRP or Highest Value of modified components</v>
      </c>
    </row>
    <row r="3" spans="1:12" ht="13.5" thickTop="1" x14ac:dyDescent="0.2">
      <c r="A3" s="2"/>
      <c r="B3" s="2"/>
      <c r="C3" s="2"/>
      <c r="D3" s="2"/>
      <c r="E3" s="2"/>
      <c r="F3" s="2"/>
    </row>
    <row r="4" spans="1:12" x14ac:dyDescent="0.2">
      <c r="A4" s="1" t="str">
        <f>MSRP_spreadsheet!A4</f>
        <v>2017 model year base sled (reflects engine choice)</v>
      </c>
      <c r="B4" s="7" t="s">
        <v>167</v>
      </c>
      <c r="C4" s="2"/>
      <c r="D4" s="2"/>
      <c r="E4" s="2"/>
      <c r="F4" s="2"/>
      <c r="H4" s="57" t="s">
        <v>134</v>
      </c>
      <c r="I4" s="58"/>
      <c r="J4" s="59"/>
    </row>
    <row r="5" spans="1:12" x14ac:dyDescent="0.2">
      <c r="A5" s="2"/>
      <c r="B5" s="7"/>
      <c r="C5" s="2"/>
      <c r="D5" s="2"/>
      <c r="E5" s="2"/>
      <c r="F5" s="2"/>
      <c r="H5" s="54" t="s">
        <v>135</v>
      </c>
      <c r="I5" s="55"/>
      <c r="J5" s="56"/>
    </row>
    <row r="6" spans="1:12" x14ac:dyDescent="0.2">
      <c r="A6" s="1" t="str">
        <f>MSRP_spreadsheet!A6</f>
        <v>Factory options utilized on competition sled</v>
      </c>
      <c r="B6" s="7"/>
      <c r="C6" s="2"/>
      <c r="D6" s="2"/>
      <c r="E6" s="2"/>
      <c r="F6" s="2"/>
      <c r="H6" s="54" t="s">
        <v>136</v>
      </c>
      <c r="I6" s="55"/>
      <c r="J6" s="56"/>
    </row>
    <row r="7" spans="1:12" x14ac:dyDescent="0.2">
      <c r="A7" s="2" t="str">
        <f>MSRP_spreadsheet!A7</f>
        <v>tow hitch/rack</v>
      </c>
      <c r="B7" s="7" t="s">
        <v>144</v>
      </c>
      <c r="C7" s="2"/>
      <c r="D7" s="2"/>
      <c r="E7" s="2"/>
      <c r="F7" s="19">
        <v>0</v>
      </c>
      <c r="H7" s="54" t="s">
        <v>137</v>
      </c>
      <c r="I7" s="55"/>
      <c r="J7" s="56"/>
    </row>
    <row r="8" spans="1:12" x14ac:dyDescent="0.2">
      <c r="A8" s="2" t="str">
        <f>MSRP_spreadsheet!A8</f>
        <v>12 VDC outlet</v>
      </c>
      <c r="B8" s="7" t="s">
        <v>144</v>
      </c>
      <c r="C8" s="2"/>
      <c r="D8" s="2"/>
      <c r="E8" s="2"/>
      <c r="F8" s="19">
        <v>0</v>
      </c>
      <c r="H8" s="54" t="s">
        <v>143</v>
      </c>
      <c r="I8" s="55"/>
      <c r="J8" s="56"/>
      <c r="L8" s="27" t="s">
        <v>161</v>
      </c>
    </row>
    <row r="9" spans="1:12" x14ac:dyDescent="0.2">
      <c r="A9" s="2" t="str">
        <f>MSRP_spreadsheet!A9</f>
        <v>handle bar hooks</v>
      </c>
      <c r="B9" s="7" t="s">
        <v>144</v>
      </c>
      <c r="C9" s="2"/>
      <c r="D9" s="2"/>
      <c r="E9" s="2"/>
      <c r="F9" s="19">
        <v>0</v>
      </c>
      <c r="H9" s="54" t="s">
        <v>138</v>
      </c>
      <c r="I9" s="55"/>
      <c r="J9" s="56"/>
    </row>
    <row r="10" spans="1:12" x14ac:dyDescent="0.2">
      <c r="A10" s="2" t="str">
        <f>MSRP_spreadsheet!A10</f>
        <v>mirrors</v>
      </c>
      <c r="B10" s="7" t="s">
        <v>144</v>
      </c>
      <c r="C10" s="2"/>
      <c r="D10" s="2"/>
      <c r="E10" s="2"/>
      <c r="F10" s="19">
        <v>0</v>
      </c>
      <c r="H10" s="54" t="s">
        <v>139</v>
      </c>
      <c r="I10" s="55"/>
      <c r="J10" s="56"/>
    </row>
    <row r="11" spans="1:12" x14ac:dyDescent="0.2">
      <c r="A11" s="2" t="str">
        <f>MSRP_spreadsheet!A11</f>
        <v>tachometer</v>
      </c>
      <c r="B11" s="7" t="s">
        <v>127</v>
      </c>
      <c r="C11" s="2"/>
      <c r="D11" s="2"/>
      <c r="E11" s="2"/>
      <c r="F11" s="19">
        <v>0</v>
      </c>
      <c r="H11" s="22"/>
    </row>
    <row r="12" spans="1:12" x14ac:dyDescent="0.2">
      <c r="A12" s="2" t="str">
        <f>MSRP_spreadsheet!A12</f>
        <v>electric start</v>
      </c>
      <c r="B12" s="7" t="s">
        <v>127</v>
      </c>
      <c r="C12" s="2"/>
      <c r="D12" s="2"/>
      <c r="E12" s="2"/>
      <c r="F12" s="19">
        <v>0</v>
      </c>
    </row>
    <row r="13" spans="1:12" x14ac:dyDescent="0.2">
      <c r="A13" s="2" t="str">
        <f>MSRP_spreadsheet!A13</f>
        <v>reverse</v>
      </c>
      <c r="B13" s="7" t="s">
        <v>144</v>
      </c>
      <c r="C13" s="2"/>
      <c r="D13" s="2"/>
      <c r="E13" s="2"/>
      <c r="F13" s="19">
        <v>0</v>
      </c>
    </row>
    <row r="14" spans="1:12" x14ac:dyDescent="0.2">
      <c r="A14" s="2" t="str">
        <f>MSRP_spreadsheet!A14</f>
        <v>shocks</v>
      </c>
      <c r="B14" s="7" t="s">
        <v>144</v>
      </c>
      <c r="C14" s="2"/>
      <c r="D14" s="2"/>
      <c r="E14" s="2"/>
      <c r="F14" s="19">
        <v>0</v>
      </c>
    </row>
    <row r="15" spans="1:12" x14ac:dyDescent="0.2">
      <c r="A15" s="2" t="str">
        <f>MSRP_spreadsheet!A15</f>
        <v>other</v>
      </c>
      <c r="B15" s="7" t="s">
        <v>144</v>
      </c>
      <c r="C15" s="2"/>
      <c r="D15" s="2"/>
      <c r="E15" s="2"/>
      <c r="F15" s="19">
        <v>0</v>
      </c>
    </row>
    <row r="16" spans="1:12" x14ac:dyDescent="0.2">
      <c r="A16" s="2"/>
      <c r="B16" s="7"/>
      <c r="C16" s="2"/>
      <c r="D16" s="2"/>
      <c r="E16" s="2"/>
      <c r="F16" s="18"/>
    </row>
    <row r="17" spans="1:6" x14ac:dyDescent="0.2">
      <c r="A17" s="1" t="str">
        <f>MSRP_spreadsheet!A17</f>
        <v>Engine/Motor</v>
      </c>
      <c r="B17" s="7"/>
      <c r="C17" s="2"/>
      <c r="D17" s="2"/>
      <c r="E17" s="2"/>
      <c r="F17" s="18"/>
    </row>
    <row r="18" spans="1:6" x14ac:dyDescent="0.2">
      <c r="A18" s="2" t="str">
        <f>MSRP_spreadsheet!A18</f>
        <v>spark-ignition/compression-ignition</v>
      </c>
      <c r="B18" s="7" t="s">
        <v>127</v>
      </c>
      <c r="C18" s="2"/>
      <c r="D18" s="2"/>
      <c r="E18" s="2"/>
      <c r="F18" s="18">
        <v>0</v>
      </c>
    </row>
    <row r="19" spans="1:6" x14ac:dyDescent="0.2">
      <c r="A19" s="2" t="str">
        <f>MSRP_spreadsheet!A19</f>
        <v>internal parts coating</v>
      </c>
      <c r="B19" s="7" t="s">
        <v>144</v>
      </c>
      <c r="C19" s="2"/>
      <c r="D19" s="2"/>
      <c r="E19" s="2"/>
      <c r="F19" s="18">
        <v>0</v>
      </c>
    </row>
    <row r="20" spans="1:6" x14ac:dyDescent="0.2">
      <c r="A20" s="2" t="str">
        <f>MSRP_spreadsheet!A20</f>
        <v>head</v>
      </c>
      <c r="B20" s="7" t="s">
        <v>127</v>
      </c>
      <c r="C20" s="2"/>
      <c r="D20" s="2"/>
      <c r="E20" s="2"/>
      <c r="F20" s="18">
        <v>0</v>
      </c>
    </row>
    <row r="21" spans="1:6" x14ac:dyDescent="0.2">
      <c r="A21" s="2" t="str">
        <f>MSRP_spreadsheet!A21</f>
        <v>cylinder</v>
      </c>
      <c r="B21" s="7" t="s">
        <v>127</v>
      </c>
      <c r="C21" s="2"/>
      <c r="D21" s="2"/>
      <c r="E21" s="2"/>
      <c r="F21" s="18">
        <v>0</v>
      </c>
    </row>
    <row r="22" spans="1:6" x14ac:dyDescent="0.2">
      <c r="A22" s="2" t="str">
        <f>MSRP_spreadsheet!A22</f>
        <v>pistons/rings/connecting rods</v>
      </c>
      <c r="B22" s="7" t="s">
        <v>127</v>
      </c>
      <c r="C22" s="2"/>
      <c r="D22" s="2"/>
      <c r="E22" s="2"/>
      <c r="F22" s="18">
        <v>0</v>
      </c>
    </row>
    <row r="23" spans="1:6" x14ac:dyDescent="0.2">
      <c r="A23" s="2" t="str">
        <f>MSRP_spreadsheet!A23</f>
        <v>electric motor</v>
      </c>
      <c r="B23" s="7" t="s">
        <v>144</v>
      </c>
      <c r="C23" s="2"/>
      <c r="D23" s="2"/>
      <c r="E23" s="2"/>
      <c r="F23" s="18">
        <v>0</v>
      </c>
    </row>
    <row r="24" spans="1:6" x14ac:dyDescent="0.2">
      <c r="A24" s="2" t="str">
        <f>MSRP_spreadsheet!A24</f>
        <v>auxiliary energy sources</v>
      </c>
      <c r="B24" s="7" t="s">
        <v>127</v>
      </c>
      <c r="C24" s="2"/>
      <c r="D24" s="2"/>
      <c r="E24" s="2"/>
      <c r="F24" s="18">
        <v>0</v>
      </c>
    </row>
    <row r="25" spans="1:6" x14ac:dyDescent="0.2">
      <c r="A25" s="2" t="str">
        <f>MSRP_spreadsheet!A25</f>
        <v>fabrication</v>
      </c>
      <c r="B25" s="7" t="s">
        <v>144</v>
      </c>
      <c r="C25" s="2"/>
      <c r="D25" s="2"/>
      <c r="E25" s="2"/>
      <c r="F25" s="18">
        <v>0</v>
      </c>
    </row>
    <row r="26" spans="1:6" x14ac:dyDescent="0.2">
      <c r="A26" s="2" t="str">
        <f>MSRP_spreadsheet!A26</f>
        <v>other</v>
      </c>
      <c r="B26" s="7" t="s">
        <v>144</v>
      </c>
      <c r="C26" s="2"/>
      <c r="D26" s="2"/>
      <c r="E26" s="2"/>
      <c r="F26" s="18">
        <v>0</v>
      </c>
    </row>
    <row r="27" spans="1:6" x14ac:dyDescent="0.2">
      <c r="A27" s="2"/>
      <c r="B27" s="7"/>
      <c r="C27" s="2"/>
      <c r="D27" s="2"/>
      <c r="E27" s="2"/>
      <c r="F27" s="18"/>
    </row>
    <row r="28" spans="1:6" x14ac:dyDescent="0.2">
      <c r="A28" s="1" t="str">
        <f>MSRP_spreadsheet!A28</f>
        <v>Air Management/Intake System</v>
      </c>
      <c r="B28" s="7"/>
      <c r="C28" s="2"/>
      <c r="D28" s="2"/>
      <c r="E28" s="2"/>
      <c r="F28" s="18"/>
    </row>
    <row r="29" spans="1:6" x14ac:dyDescent="0.2">
      <c r="A29" s="2" t="str">
        <f>MSRP_spreadsheet!A29</f>
        <v>turbocharger</v>
      </c>
      <c r="B29" s="7" t="s">
        <v>144</v>
      </c>
      <c r="C29" s="2"/>
      <c r="D29" s="2"/>
      <c r="E29" s="2"/>
      <c r="F29" s="18">
        <v>0</v>
      </c>
    </row>
    <row r="30" spans="1:6" x14ac:dyDescent="0.2">
      <c r="A30" s="2" t="str">
        <f>MSRP_spreadsheet!A30</f>
        <v>supercharger</v>
      </c>
      <c r="B30" s="7" t="s">
        <v>144</v>
      </c>
      <c r="C30" s="2"/>
      <c r="D30" s="2"/>
      <c r="E30" s="2"/>
      <c r="F30" s="18">
        <v>0</v>
      </c>
    </row>
    <row r="31" spans="1:6" x14ac:dyDescent="0.2">
      <c r="A31" s="2" t="str">
        <f>MSRP_spreadsheet!A31</f>
        <v>turbocharger/supercharger plumbing</v>
      </c>
      <c r="B31" s="7" t="s">
        <v>144</v>
      </c>
      <c r="C31" s="2"/>
      <c r="D31" s="2"/>
      <c r="E31" s="2"/>
      <c r="F31" s="18">
        <v>0</v>
      </c>
    </row>
    <row r="32" spans="1:6" x14ac:dyDescent="0.2">
      <c r="A32" s="2" t="str">
        <f>MSRP_spreadsheet!A32</f>
        <v>air box/air filter</v>
      </c>
      <c r="B32" s="7" t="s">
        <v>144</v>
      </c>
      <c r="C32" s="2"/>
      <c r="D32" s="2"/>
      <c r="E32" s="2"/>
      <c r="F32" s="18">
        <v>0</v>
      </c>
    </row>
    <row r="33" spans="1:6" x14ac:dyDescent="0.2">
      <c r="A33" s="2" t="str">
        <f>MSRP_spreadsheet!A33</f>
        <v>intercooler</v>
      </c>
      <c r="B33" s="7" t="s">
        <v>144</v>
      </c>
      <c r="C33" s="2"/>
      <c r="D33" s="2"/>
      <c r="E33" s="2"/>
      <c r="F33" s="18">
        <v>0</v>
      </c>
    </row>
    <row r="34" spans="1:6" x14ac:dyDescent="0.2">
      <c r="A34" s="2" t="str">
        <f>MSRP_spreadsheet!A34</f>
        <v>reed valve</v>
      </c>
      <c r="B34" s="7" t="s">
        <v>144</v>
      </c>
      <c r="C34" s="2"/>
      <c r="D34" s="2"/>
      <c r="E34" s="2"/>
      <c r="F34" s="18">
        <v>0</v>
      </c>
    </row>
    <row r="35" spans="1:6" x14ac:dyDescent="0.2">
      <c r="A35" s="2" t="str">
        <f>MSRP_spreadsheet!A35</f>
        <v>rotary valve</v>
      </c>
      <c r="B35" s="7" t="s">
        <v>144</v>
      </c>
      <c r="C35" s="2"/>
      <c r="D35" s="2"/>
      <c r="E35" s="2"/>
      <c r="F35" s="18">
        <v>0</v>
      </c>
    </row>
    <row r="36" spans="1:6" x14ac:dyDescent="0.2">
      <c r="A36" s="2" t="str">
        <f>MSRP_spreadsheet!A36</f>
        <v>boost bottle</v>
      </c>
      <c r="B36" s="7" t="s">
        <v>144</v>
      </c>
      <c r="C36" s="2"/>
      <c r="D36" s="2"/>
      <c r="E36" s="2"/>
      <c r="F36" s="18">
        <v>0</v>
      </c>
    </row>
    <row r="37" spans="1:6" x14ac:dyDescent="0.2">
      <c r="A37" s="2" t="str">
        <f>MSRP_spreadsheet!A37</f>
        <v>fabrication</v>
      </c>
      <c r="B37" s="7" t="s">
        <v>144</v>
      </c>
      <c r="C37" s="2"/>
      <c r="D37" s="2"/>
      <c r="E37" s="2"/>
      <c r="F37" s="18">
        <v>0</v>
      </c>
    </row>
    <row r="38" spans="1:6" x14ac:dyDescent="0.2">
      <c r="A38" s="2" t="str">
        <f>MSRP_spreadsheet!A38</f>
        <v>other</v>
      </c>
      <c r="B38" s="7" t="s">
        <v>144</v>
      </c>
      <c r="C38" s="2"/>
      <c r="D38" s="2"/>
      <c r="E38" s="2"/>
      <c r="F38" s="18">
        <v>0</v>
      </c>
    </row>
    <row r="39" spans="1:6" x14ac:dyDescent="0.2">
      <c r="A39" s="2"/>
      <c r="B39" s="7"/>
      <c r="C39" s="2"/>
      <c r="D39" s="2"/>
      <c r="E39" s="2"/>
      <c r="F39" s="18"/>
    </row>
    <row r="40" spans="1:6" x14ac:dyDescent="0.2">
      <c r="A40" s="1" t="str">
        <f>MSRP_spreadsheet!A40</f>
        <v>Fuel Management</v>
      </c>
      <c r="B40" s="7"/>
      <c r="C40" s="2"/>
      <c r="D40" s="2"/>
      <c r="E40" s="2"/>
      <c r="F40" s="18"/>
    </row>
    <row r="41" spans="1:6" x14ac:dyDescent="0.2">
      <c r="A41" s="2" t="str">
        <f>MSRP_spreadsheet!A41</f>
        <v>fuel injector (PFI, SDI, DI)</v>
      </c>
      <c r="B41" s="7" t="s">
        <v>127</v>
      </c>
      <c r="C41" s="2"/>
      <c r="D41" s="2"/>
      <c r="E41" s="2"/>
      <c r="F41" s="18">
        <v>0</v>
      </c>
    </row>
    <row r="42" spans="1:6" x14ac:dyDescent="0.2">
      <c r="A42" s="2" t="str">
        <f>MSRP_spreadsheet!A42</f>
        <v>throttle body</v>
      </c>
      <c r="B42" s="7" t="s">
        <v>127</v>
      </c>
      <c r="C42" s="2"/>
      <c r="D42" s="2"/>
      <c r="E42" s="2"/>
      <c r="F42" s="18">
        <v>0</v>
      </c>
    </row>
    <row r="43" spans="1:6" x14ac:dyDescent="0.2">
      <c r="A43" s="2" t="str">
        <f>MSRP_spreadsheet!A43</f>
        <v>carburetor</v>
      </c>
      <c r="B43" s="7" t="s">
        <v>144</v>
      </c>
      <c r="C43" s="2"/>
      <c r="D43" s="2"/>
      <c r="E43" s="2"/>
      <c r="F43" s="18">
        <v>0</v>
      </c>
    </row>
    <row r="44" spans="1:6" x14ac:dyDescent="0.2">
      <c r="A44" s="2" t="str">
        <f>MSRP_spreadsheet!A44</f>
        <v>fuel pump</v>
      </c>
      <c r="B44" s="7" t="s">
        <v>127</v>
      </c>
      <c r="C44" s="2"/>
      <c r="D44" s="2"/>
      <c r="E44" s="2"/>
      <c r="F44" s="18">
        <v>0</v>
      </c>
    </row>
    <row r="45" spans="1:6" x14ac:dyDescent="0.2">
      <c r="A45" s="2" t="str">
        <f>MSRP_spreadsheet!A45</f>
        <v>fuel pressure regulator</v>
      </c>
      <c r="B45" s="7" t="s">
        <v>127</v>
      </c>
      <c r="C45" s="2"/>
      <c r="D45" s="2"/>
      <c r="E45" s="2"/>
      <c r="F45" s="18">
        <v>0</v>
      </c>
    </row>
    <row r="46" spans="1:6" x14ac:dyDescent="0.2">
      <c r="A46" s="2" t="str">
        <f>MSRP_spreadsheet!A46</f>
        <v>fuel filter</v>
      </c>
      <c r="B46" s="7" t="s">
        <v>127</v>
      </c>
      <c r="C46" s="2"/>
      <c r="D46" s="2"/>
      <c r="E46" s="2"/>
      <c r="F46" s="18">
        <v>0</v>
      </c>
    </row>
    <row r="47" spans="1:6" x14ac:dyDescent="0.2">
      <c r="A47" s="2" t="str">
        <f>MSRP_spreadsheet!A47</f>
        <v>fuel line</v>
      </c>
      <c r="B47" s="7" t="s">
        <v>127</v>
      </c>
      <c r="C47" s="2"/>
      <c r="D47" s="2"/>
      <c r="E47" s="2"/>
      <c r="F47" s="18">
        <v>0</v>
      </c>
    </row>
    <row r="48" spans="1:6" x14ac:dyDescent="0.2">
      <c r="A48" s="2" t="str">
        <f>MSRP_spreadsheet!A48</f>
        <v>fabrication</v>
      </c>
      <c r="B48" s="7" t="s">
        <v>144</v>
      </c>
      <c r="C48" s="2"/>
      <c r="D48" s="2"/>
      <c r="E48" s="2"/>
      <c r="F48" s="18">
        <v>0</v>
      </c>
    </row>
    <row r="49" spans="1:8" x14ac:dyDescent="0.2">
      <c r="A49" s="2" t="str">
        <f>MSRP_spreadsheet!A49</f>
        <v>other</v>
      </c>
      <c r="B49" s="7" t="s">
        <v>144</v>
      </c>
      <c r="C49" s="2"/>
      <c r="D49" s="2"/>
      <c r="E49" s="2"/>
      <c r="F49" s="18">
        <v>0</v>
      </c>
    </row>
    <row r="50" spans="1:8" x14ac:dyDescent="0.2">
      <c r="A50" s="2"/>
      <c r="B50" s="7"/>
      <c r="C50" s="2"/>
      <c r="D50" s="2"/>
      <c r="E50" s="2"/>
      <c r="F50" s="18"/>
    </row>
    <row r="51" spans="1:8" x14ac:dyDescent="0.2">
      <c r="A51" s="1" t="str">
        <f>MSRP_spreadsheet!A51</f>
        <v>Exhaust System</v>
      </c>
      <c r="B51" s="7"/>
      <c r="C51" s="2"/>
      <c r="D51" s="2"/>
      <c r="E51" s="2"/>
      <c r="F51" s="18"/>
    </row>
    <row r="52" spans="1:8" x14ac:dyDescent="0.2">
      <c r="A52" s="2" t="str">
        <f>MSRP_spreadsheet!A52</f>
        <v>muffler</v>
      </c>
      <c r="B52" s="25" t="s">
        <v>127</v>
      </c>
      <c r="C52" s="2"/>
      <c r="D52" s="2"/>
      <c r="E52" s="2"/>
      <c r="F52" s="18">
        <v>0</v>
      </c>
    </row>
    <row r="53" spans="1:8" x14ac:dyDescent="0.2">
      <c r="A53" s="2" t="str">
        <f>MSRP_spreadsheet!A53</f>
        <v>pipes/tubes</v>
      </c>
      <c r="B53" s="25" t="s">
        <v>127</v>
      </c>
      <c r="C53" s="2"/>
      <c r="D53" s="2"/>
      <c r="E53" s="2"/>
      <c r="F53" s="18">
        <v>0</v>
      </c>
    </row>
    <row r="54" spans="1:8" x14ac:dyDescent="0.2">
      <c r="A54" s="2" t="str">
        <f>MSRP_spreadsheet!A54</f>
        <v>3-way exhaust catalyst</v>
      </c>
      <c r="B54" s="25" t="s">
        <v>164</v>
      </c>
      <c r="C54" s="37"/>
      <c r="D54" s="38" t="s">
        <v>166</v>
      </c>
      <c r="E54" s="37"/>
      <c r="F54" s="18">
        <v>180</v>
      </c>
    </row>
    <row r="55" spans="1:8" x14ac:dyDescent="0.2">
      <c r="A55" s="2" t="str">
        <f>MSRP_spreadsheet!A55</f>
        <v>diesel particulate filter</v>
      </c>
      <c r="B55" s="25" t="s">
        <v>144</v>
      </c>
      <c r="C55" s="2"/>
      <c r="D55" s="2"/>
      <c r="E55" s="2"/>
      <c r="F55" s="18">
        <v>0</v>
      </c>
    </row>
    <row r="56" spans="1:8" x14ac:dyDescent="0.2">
      <c r="A56" s="2" t="str">
        <f>MSRP_spreadsheet!A56</f>
        <v>oxidation catalyst</v>
      </c>
      <c r="B56" s="25" t="s">
        <v>144</v>
      </c>
      <c r="C56" s="2"/>
      <c r="D56" s="2"/>
      <c r="E56" s="2"/>
      <c r="F56" s="18">
        <v>0</v>
      </c>
    </row>
    <row r="57" spans="1:8" x14ac:dyDescent="0.2">
      <c r="A57" s="2" t="str">
        <f>MSRP_spreadsheet!A57</f>
        <v>secondary air pump</v>
      </c>
      <c r="B57" s="7" t="s">
        <v>144</v>
      </c>
      <c r="C57" s="2"/>
      <c r="D57" s="2"/>
      <c r="E57" s="2"/>
      <c r="F57" s="18">
        <v>0</v>
      </c>
    </row>
    <row r="58" spans="1:8" x14ac:dyDescent="0.2">
      <c r="A58" s="2" t="str">
        <f>MSRP_spreadsheet!A58</f>
        <v>air pump plumbing</v>
      </c>
      <c r="B58" s="7" t="s">
        <v>144</v>
      </c>
      <c r="C58" s="2"/>
      <c r="D58" s="2"/>
      <c r="E58" s="2"/>
      <c r="F58" s="18">
        <v>0</v>
      </c>
    </row>
    <row r="59" spans="1:8" x14ac:dyDescent="0.2">
      <c r="A59" s="2" t="str">
        <f>MSRP_spreadsheet!A59</f>
        <v>heat management</v>
      </c>
      <c r="B59" s="7" t="s">
        <v>155</v>
      </c>
      <c r="C59" s="2"/>
      <c r="D59" s="32" t="s">
        <v>169</v>
      </c>
      <c r="E59" s="2"/>
      <c r="F59" s="18">
        <v>19.187999999999999</v>
      </c>
      <c r="H59" s="22" t="s">
        <v>171</v>
      </c>
    </row>
    <row r="60" spans="1:8" x14ac:dyDescent="0.2">
      <c r="A60" s="2" t="str">
        <f>MSRP_spreadsheet!A60</f>
        <v>fabrication</v>
      </c>
      <c r="B60" s="7" t="s">
        <v>156</v>
      </c>
      <c r="C60" s="33" t="s">
        <v>168</v>
      </c>
      <c r="D60" s="21"/>
      <c r="E60" s="2"/>
      <c r="F60" s="18">
        <v>18.75</v>
      </c>
      <c r="H60" s="22" t="s">
        <v>170</v>
      </c>
    </row>
    <row r="61" spans="1:8" x14ac:dyDescent="0.2">
      <c r="A61" s="2" t="str">
        <f>MSRP_spreadsheet!A61</f>
        <v>other</v>
      </c>
      <c r="B61" s="7" t="s">
        <v>144</v>
      </c>
      <c r="C61" s="2"/>
      <c r="D61" s="2"/>
      <c r="E61" s="2"/>
      <c r="F61" s="18">
        <v>0</v>
      </c>
    </row>
    <row r="62" spans="1:8" x14ac:dyDescent="0.2">
      <c r="A62" s="2"/>
      <c r="B62" s="7"/>
      <c r="C62" s="2"/>
      <c r="D62" s="2"/>
      <c r="E62" s="2"/>
      <c r="F62" s="18"/>
    </row>
    <row r="63" spans="1:8" x14ac:dyDescent="0.2">
      <c r="A63" s="1" t="str">
        <f>MSRP_spreadsheet!A63</f>
        <v>Front Suspension</v>
      </c>
      <c r="B63" s="7"/>
      <c r="C63" s="2"/>
      <c r="D63" s="2"/>
      <c r="E63" s="2"/>
      <c r="F63" s="18"/>
    </row>
    <row r="64" spans="1:8" x14ac:dyDescent="0.2">
      <c r="A64" s="2" t="str">
        <f>MSRP_spreadsheet!A64</f>
        <v>skis</v>
      </c>
      <c r="B64" s="7" t="s">
        <v>127</v>
      </c>
      <c r="C64" s="2"/>
      <c r="D64" s="2"/>
      <c r="E64" s="2"/>
      <c r="F64" s="18">
        <v>0</v>
      </c>
    </row>
    <row r="65" spans="1:6" x14ac:dyDescent="0.2">
      <c r="A65" s="2" t="str">
        <f>MSRP_spreadsheet!A65</f>
        <v>shocks</v>
      </c>
      <c r="B65" s="7" t="s">
        <v>127</v>
      </c>
      <c r="C65" s="2"/>
      <c r="D65" s="2"/>
      <c r="E65" s="2"/>
      <c r="F65" s="18">
        <v>0</v>
      </c>
    </row>
    <row r="66" spans="1:6" x14ac:dyDescent="0.2">
      <c r="A66" s="2" t="str">
        <f>MSRP_spreadsheet!A66</f>
        <v>springs</v>
      </c>
      <c r="B66" s="7" t="s">
        <v>127</v>
      </c>
      <c r="C66" s="2"/>
      <c r="D66" s="2"/>
      <c r="E66" s="2"/>
      <c r="F66" s="18">
        <v>0</v>
      </c>
    </row>
    <row r="67" spans="1:6" x14ac:dyDescent="0.2">
      <c r="A67" s="2" t="str">
        <f>MSRP_spreadsheet!A67</f>
        <v>trailing arms/A-arms</v>
      </c>
      <c r="B67" s="7" t="s">
        <v>127</v>
      </c>
      <c r="C67" s="2"/>
      <c r="D67" s="2"/>
      <c r="E67" s="2"/>
      <c r="F67" s="18">
        <v>0</v>
      </c>
    </row>
    <row r="68" spans="1:6" x14ac:dyDescent="0.2">
      <c r="A68" s="2" t="str">
        <f>MSRP_spreadsheet!A68</f>
        <v>steering components</v>
      </c>
      <c r="B68" s="7" t="s">
        <v>127</v>
      </c>
      <c r="C68" s="2"/>
      <c r="D68" s="2"/>
      <c r="E68" s="2"/>
      <c r="F68" s="18">
        <v>0</v>
      </c>
    </row>
    <row r="69" spans="1:6" x14ac:dyDescent="0.2">
      <c r="A69" s="2" t="str">
        <f>MSRP_spreadsheet!A69</f>
        <v>fabrication</v>
      </c>
      <c r="B69" s="7" t="s">
        <v>144</v>
      </c>
      <c r="C69" s="2"/>
      <c r="D69" s="2"/>
      <c r="E69" s="2"/>
      <c r="F69" s="18">
        <v>0</v>
      </c>
    </row>
    <row r="70" spans="1:6" x14ac:dyDescent="0.2">
      <c r="A70" s="2" t="str">
        <f>MSRP_spreadsheet!A70</f>
        <v>other</v>
      </c>
      <c r="B70" s="7" t="s">
        <v>128</v>
      </c>
      <c r="C70" s="2"/>
      <c r="D70" s="2"/>
      <c r="E70" s="31" t="s">
        <v>154</v>
      </c>
      <c r="F70" s="18">
        <v>95.97</v>
      </c>
    </row>
    <row r="71" spans="1:6" x14ac:dyDescent="0.2">
      <c r="A71" s="2"/>
      <c r="B71" s="7"/>
      <c r="C71" s="2"/>
      <c r="D71" s="2"/>
      <c r="E71" s="2"/>
      <c r="F71" s="18"/>
    </row>
    <row r="72" spans="1:6" x14ac:dyDescent="0.2">
      <c r="A72" s="1" t="str">
        <f>MSRP_spreadsheet!A72</f>
        <v>Rear Suspension</v>
      </c>
      <c r="B72" s="7"/>
      <c r="C72" s="2"/>
      <c r="D72" s="2"/>
      <c r="E72" s="2"/>
      <c r="F72" s="18"/>
    </row>
    <row r="73" spans="1:6" x14ac:dyDescent="0.2">
      <c r="A73" s="2" t="str">
        <f>MSRP_spreadsheet!A73</f>
        <v>wheels</v>
      </c>
      <c r="B73" s="7" t="s">
        <v>127</v>
      </c>
      <c r="C73" s="2"/>
      <c r="D73" s="2"/>
      <c r="E73" s="2"/>
      <c r="F73" s="18">
        <v>0</v>
      </c>
    </row>
    <row r="74" spans="1:6" x14ac:dyDescent="0.2">
      <c r="A74" s="2" t="str">
        <f>MSRP_spreadsheet!A74</f>
        <v>shocks</v>
      </c>
      <c r="B74" s="7" t="s">
        <v>127</v>
      </c>
      <c r="C74" s="2"/>
      <c r="D74" s="2"/>
      <c r="E74" s="2"/>
      <c r="F74" s="18">
        <v>0</v>
      </c>
    </row>
    <row r="75" spans="1:6" x14ac:dyDescent="0.2">
      <c r="A75" s="2" t="str">
        <f>MSRP_spreadsheet!A75</f>
        <v>springs</v>
      </c>
      <c r="B75" s="7" t="s">
        <v>127</v>
      </c>
      <c r="C75" s="2"/>
      <c r="D75" s="2"/>
      <c r="E75" s="2"/>
      <c r="F75" s="18">
        <v>0</v>
      </c>
    </row>
    <row r="76" spans="1:6" x14ac:dyDescent="0.2">
      <c r="A76" s="2" t="str">
        <f>MSRP_spreadsheet!A76</f>
        <v>hyfax/sliders</v>
      </c>
      <c r="B76" s="25" t="s">
        <v>127</v>
      </c>
      <c r="C76" s="37"/>
      <c r="D76" s="37"/>
      <c r="E76" s="37"/>
      <c r="F76" s="18">
        <v>0</v>
      </c>
    </row>
    <row r="77" spans="1:6" x14ac:dyDescent="0.2">
      <c r="A77" s="2" t="str">
        <f>MSRP_spreadsheet!A77</f>
        <v>mount points</v>
      </c>
      <c r="B77" s="25" t="s">
        <v>127</v>
      </c>
      <c r="C77" s="37"/>
      <c r="D77" s="37"/>
      <c r="E77" s="37"/>
      <c r="F77" s="18">
        <v>0</v>
      </c>
    </row>
    <row r="78" spans="1:6" x14ac:dyDescent="0.2">
      <c r="A78" s="2" t="str">
        <f>MSRP_spreadsheet!A78</f>
        <v>fabrication</v>
      </c>
      <c r="B78" s="7" t="s">
        <v>144</v>
      </c>
      <c r="C78" s="2"/>
      <c r="D78" s="2"/>
      <c r="E78" s="2"/>
      <c r="F78" s="18">
        <v>0</v>
      </c>
    </row>
    <row r="79" spans="1:6" x14ac:dyDescent="0.2">
      <c r="A79" s="2" t="str">
        <f>MSRP_spreadsheet!A79</f>
        <v>other</v>
      </c>
      <c r="B79" s="7" t="s">
        <v>144</v>
      </c>
      <c r="C79" s="2"/>
      <c r="D79" s="2"/>
      <c r="E79" s="2"/>
      <c r="F79" s="18">
        <v>0</v>
      </c>
    </row>
    <row r="80" spans="1:6" x14ac:dyDescent="0.2">
      <c r="A80" s="2"/>
      <c r="B80" s="7"/>
      <c r="C80" s="2"/>
      <c r="D80" s="2"/>
      <c r="E80" s="2"/>
      <c r="F80" s="18"/>
    </row>
    <row r="81" spans="1:8" x14ac:dyDescent="0.2">
      <c r="A81" s="1" t="str">
        <f>MSRP_spreadsheet!A81</f>
        <v>Drivetrain</v>
      </c>
      <c r="B81" s="7"/>
      <c r="C81" s="2"/>
      <c r="D81" s="2"/>
      <c r="E81" s="2"/>
      <c r="F81" s="18"/>
    </row>
    <row r="82" spans="1:8" x14ac:dyDescent="0.2">
      <c r="A82" s="2" t="str">
        <f>MSRP_spreadsheet!A82</f>
        <v>track</v>
      </c>
      <c r="B82" s="7" t="s">
        <v>153</v>
      </c>
      <c r="C82" s="2"/>
      <c r="D82" s="2"/>
      <c r="E82" s="34" t="s">
        <v>159</v>
      </c>
      <c r="F82" s="18">
        <v>136.5</v>
      </c>
      <c r="H82" s="22" t="s">
        <v>160</v>
      </c>
    </row>
    <row r="83" spans="1:8" x14ac:dyDescent="0.2">
      <c r="A83" s="2" t="str">
        <f>MSRP_spreadsheet!A83</f>
        <v>studs</v>
      </c>
      <c r="B83" s="7" t="s">
        <v>144</v>
      </c>
      <c r="C83" s="2"/>
      <c r="D83" s="2"/>
      <c r="E83" s="2"/>
      <c r="F83" s="18">
        <v>0</v>
      </c>
    </row>
    <row r="84" spans="1:8" x14ac:dyDescent="0.2">
      <c r="A84" s="2" t="str">
        <f>MSRP_spreadsheet!A84</f>
        <v>driveshaft/drive sprockets</v>
      </c>
      <c r="B84" s="7" t="s">
        <v>127</v>
      </c>
      <c r="C84" s="2"/>
      <c r="D84" s="2"/>
      <c r="E84" s="2"/>
      <c r="F84" s="18">
        <v>0</v>
      </c>
    </row>
    <row r="85" spans="1:8" x14ac:dyDescent="0.2">
      <c r="A85" s="2" t="str">
        <f>MSRP_spreadsheet!A85</f>
        <v>jackshaft</v>
      </c>
      <c r="B85" s="7" t="s">
        <v>127</v>
      </c>
      <c r="C85" s="2"/>
      <c r="D85" s="2"/>
      <c r="E85" s="2"/>
      <c r="F85" s="18">
        <v>0</v>
      </c>
    </row>
    <row r="86" spans="1:8" x14ac:dyDescent="0.2">
      <c r="A86" s="2" t="str">
        <f>MSRP_spreadsheet!A86</f>
        <v>chaincase/gear box</v>
      </c>
      <c r="B86" s="7" t="s">
        <v>127</v>
      </c>
      <c r="C86" s="2"/>
      <c r="D86" s="2"/>
      <c r="E86" s="2"/>
      <c r="F86" s="18">
        <v>0</v>
      </c>
    </row>
    <row r="87" spans="1:8" x14ac:dyDescent="0.2">
      <c r="A87" s="2" t="str">
        <f>MSRP_spreadsheet!A87</f>
        <v>drive clutch</v>
      </c>
      <c r="B87" s="25" t="s">
        <v>127</v>
      </c>
      <c r="C87" s="2"/>
      <c r="D87" s="2"/>
      <c r="E87" s="2"/>
      <c r="F87" s="18">
        <v>0</v>
      </c>
    </row>
    <row r="88" spans="1:8" x14ac:dyDescent="0.2">
      <c r="A88" s="2" t="str">
        <f>MSRP_spreadsheet!A88</f>
        <v>driven clutch</v>
      </c>
      <c r="B88" s="7" t="s">
        <v>127</v>
      </c>
      <c r="C88" s="2"/>
      <c r="D88" s="2"/>
      <c r="E88" s="2"/>
      <c r="F88" s="18">
        <v>0</v>
      </c>
    </row>
    <row r="89" spans="1:8" x14ac:dyDescent="0.2">
      <c r="A89" s="2" t="str">
        <f>MSRP_spreadsheet!A89</f>
        <v>drive belt</v>
      </c>
      <c r="B89" s="7" t="s">
        <v>127</v>
      </c>
      <c r="C89" s="2"/>
      <c r="D89" s="2"/>
      <c r="E89" s="2"/>
      <c r="F89" s="18">
        <v>0</v>
      </c>
    </row>
    <row r="90" spans="1:8" x14ac:dyDescent="0.2">
      <c r="A90" s="2" t="str">
        <f>MSRP_spreadsheet!A90</f>
        <v>cvt guarding/cover</v>
      </c>
      <c r="B90" s="7" t="s">
        <v>127</v>
      </c>
      <c r="C90" s="2"/>
      <c r="D90" s="2"/>
      <c r="E90" s="2"/>
      <c r="F90" s="18">
        <v>0</v>
      </c>
    </row>
    <row r="91" spans="1:8" x14ac:dyDescent="0.2">
      <c r="A91" s="2" t="str">
        <f>MSRP_spreadsheet!A91</f>
        <v>clutch adaptor</v>
      </c>
      <c r="B91" s="7" t="s">
        <v>127</v>
      </c>
      <c r="C91" s="2"/>
      <c r="D91" s="2"/>
      <c r="E91" s="2"/>
      <c r="F91" s="18">
        <v>0</v>
      </c>
    </row>
    <row r="92" spans="1:8" x14ac:dyDescent="0.2">
      <c r="A92" s="2" t="str">
        <f>MSRP_spreadsheet!A92</f>
        <v>fabrication</v>
      </c>
      <c r="B92" s="7" t="s">
        <v>144</v>
      </c>
      <c r="C92" s="2"/>
      <c r="D92" s="2"/>
      <c r="E92" s="2"/>
      <c r="F92" s="18">
        <v>0</v>
      </c>
    </row>
    <row r="93" spans="1:8" x14ac:dyDescent="0.2">
      <c r="A93" s="2" t="str">
        <f>MSRP_spreadsheet!A93</f>
        <v>other</v>
      </c>
      <c r="B93" s="7" t="s">
        <v>141</v>
      </c>
      <c r="C93" s="2"/>
      <c r="D93" s="2">
        <v>64.95</v>
      </c>
      <c r="E93" s="2"/>
      <c r="F93" s="18">
        <v>64.95</v>
      </c>
    </row>
    <row r="94" spans="1:8" x14ac:dyDescent="0.2">
      <c r="A94" s="2"/>
      <c r="B94" s="7"/>
      <c r="C94" s="2"/>
      <c r="D94" s="2"/>
      <c r="E94" s="2"/>
      <c r="F94" s="18"/>
    </row>
    <row r="95" spans="1:8" x14ac:dyDescent="0.2">
      <c r="A95" s="1" t="str">
        <f>MSRP_spreadsheet!A95</f>
        <v>Cooling System</v>
      </c>
      <c r="B95" s="7"/>
      <c r="C95" s="2"/>
      <c r="D95" s="2"/>
      <c r="E95" s="2"/>
      <c r="F95" s="18"/>
    </row>
    <row r="96" spans="1:8" x14ac:dyDescent="0.2">
      <c r="A96" s="2" t="str">
        <f>MSRP_spreadsheet!A96</f>
        <v>radiator</v>
      </c>
      <c r="B96" s="7" t="s">
        <v>144</v>
      </c>
      <c r="C96" s="2"/>
      <c r="D96" s="2"/>
      <c r="E96" s="2"/>
      <c r="F96" s="18">
        <v>0</v>
      </c>
    </row>
    <row r="97" spans="1:8" x14ac:dyDescent="0.2">
      <c r="A97" s="2" t="str">
        <f>MSRP_spreadsheet!A97</f>
        <v>coolant pump</v>
      </c>
      <c r="B97" s="7" t="s">
        <v>127</v>
      </c>
      <c r="C97" s="2"/>
      <c r="D97" s="2"/>
      <c r="E97" s="2"/>
      <c r="F97" s="18">
        <v>0</v>
      </c>
    </row>
    <row r="98" spans="1:8" x14ac:dyDescent="0.2">
      <c r="A98" s="2" t="str">
        <f>MSRP_spreadsheet!A98</f>
        <v>fan</v>
      </c>
      <c r="B98" s="7" t="s">
        <v>144</v>
      </c>
      <c r="C98" s="2"/>
      <c r="D98" s="2"/>
      <c r="E98" s="2"/>
      <c r="F98" s="18">
        <v>0</v>
      </c>
    </row>
    <row r="99" spans="1:8" x14ac:dyDescent="0.2">
      <c r="A99" s="2" t="str">
        <f>MSRP_spreadsheet!A99</f>
        <v>heat exchanger</v>
      </c>
      <c r="B99" s="7" t="s">
        <v>127</v>
      </c>
      <c r="C99" s="2"/>
      <c r="D99" s="2"/>
      <c r="E99" s="2"/>
      <c r="F99" s="18">
        <v>0</v>
      </c>
    </row>
    <row r="100" spans="1:8" x14ac:dyDescent="0.2">
      <c r="A100" s="2" t="str">
        <f>MSRP_spreadsheet!A100</f>
        <v>thermostat</v>
      </c>
      <c r="B100" s="7" t="s">
        <v>127</v>
      </c>
      <c r="C100" s="2"/>
      <c r="D100" s="2"/>
      <c r="E100" s="2"/>
      <c r="F100" s="18">
        <v>0</v>
      </c>
    </row>
    <row r="101" spans="1:8" x14ac:dyDescent="0.2">
      <c r="A101" s="2" t="str">
        <f>MSRP_spreadsheet!A101</f>
        <v>fabrication</v>
      </c>
      <c r="B101" s="7" t="s">
        <v>144</v>
      </c>
      <c r="C101" s="2"/>
      <c r="D101" s="2"/>
      <c r="E101" s="2"/>
      <c r="F101" s="18">
        <v>0</v>
      </c>
    </row>
    <row r="102" spans="1:8" x14ac:dyDescent="0.2">
      <c r="A102" s="2" t="str">
        <f>MSRP_spreadsheet!A102</f>
        <v>other</v>
      </c>
      <c r="B102" s="7" t="s">
        <v>144</v>
      </c>
      <c r="C102" s="2"/>
      <c r="D102" s="2"/>
      <c r="E102" s="2"/>
      <c r="F102" s="18">
        <v>0</v>
      </c>
    </row>
    <row r="103" spans="1:8" x14ac:dyDescent="0.2">
      <c r="A103" s="2"/>
      <c r="B103" s="7"/>
      <c r="C103" s="2"/>
      <c r="D103" s="2"/>
      <c r="E103" s="2"/>
      <c r="F103" s="18"/>
    </row>
    <row r="104" spans="1:8" x14ac:dyDescent="0.2">
      <c r="A104" s="1" t="str">
        <f>MSRP_spreadsheet!A104</f>
        <v>Noise/Vibration/Harshness</v>
      </c>
      <c r="B104" s="7"/>
      <c r="C104" s="2"/>
      <c r="D104" s="2"/>
      <c r="E104" s="2"/>
      <c r="F104" s="18"/>
    </row>
    <row r="105" spans="1:8" x14ac:dyDescent="0.2">
      <c r="A105" s="2" t="str">
        <f>MSRP_spreadsheet!A105</f>
        <v>skirting</v>
      </c>
      <c r="B105" s="7" t="s">
        <v>144</v>
      </c>
      <c r="C105" s="2"/>
      <c r="D105" s="2"/>
      <c r="E105" s="2"/>
      <c r="F105" s="18">
        <v>0</v>
      </c>
    </row>
    <row r="106" spans="1:8" x14ac:dyDescent="0.2">
      <c r="A106" s="2" t="str">
        <f>MSRP_spreadsheet!A106</f>
        <v>hood lining</v>
      </c>
      <c r="B106" s="25" t="s">
        <v>147</v>
      </c>
      <c r="C106" s="2"/>
      <c r="D106" s="34" t="s">
        <v>157</v>
      </c>
      <c r="E106" s="2"/>
      <c r="F106" s="18">
        <v>99.92</v>
      </c>
      <c r="H106" s="22" t="s">
        <v>158</v>
      </c>
    </row>
    <row r="107" spans="1:8" x14ac:dyDescent="0.2">
      <c r="A107" s="2" t="str">
        <f>MSRP_spreadsheet!A107</f>
        <v>tunnel lining</v>
      </c>
      <c r="B107" s="7" t="s">
        <v>140</v>
      </c>
      <c r="C107" s="2"/>
      <c r="D107" s="2">
        <v>56.66</v>
      </c>
      <c r="E107" s="2"/>
      <c r="F107" s="18">
        <v>56.66</v>
      </c>
    </row>
    <row r="108" spans="1:8" x14ac:dyDescent="0.2">
      <c r="A108" s="2" t="str">
        <f>MSRP_spreadsheet!A108</f>
        <v>fiberglass packing</v>
      </c>
      <c r="B108" s="7" t="s">
        <v>127</v>
      </c>
      <c r="C108" s="2"/>
      <c r="D108" s="2"/>
      <c r="E108" s="2"/>
      <c r="F108" s="18">
        <v>0</v>
      </c>
    </row>
    <row r="109" spans="1:8" x14ac:dyDescent="0.2">
      <c r="A109" s="21" t="s">
        <v>87</v>
      </c>
      <c r="B109" s="7" t="s">
        <v>148</v>
      </c>
      <c r="C109" s="34" t="s">
        <v>163</v>
      </c>
      <c r="D109" s="2"/>
      <c r="E109" s="2"/>
      <c r="F109" s="18">
        <v>56.25</v>
      </c>
      <c r="H109" s="22" t="s">
        <v>162</v>
      </c>
    </row>
    <row r="110" spans="1:8" x14ac:dyDescent="0.2">
      <c r="A110" s="2" t="str">
        <f>MSRP_spreadsheet!A110</f>
        <v>other</v>
      </c>
      <c r="B110" s="7" t="s">
        <v>149</v>
      </c>
      <c r="C110" s="30"/>
      <c r="D110" s="2">
        <v>25</v>
      </c>
      <c r="E110" s="2"/>
      <c r="F110" s="18">
        <v>25</v>
      </c>
    </row>
    <row r="111" spans="1:8" x14ac:dyDescent="0.2">
      <c r="A111" s="2"/>
      <c r="B111" s="7"/>
      <c r="C111" s="2"/>
      <c r="D111" s="2"/>
      <c r="E111" s="2"/>
      <c r="F111" s="18"/>
    </row>
    <row r="112" spans="1:8" x14ac:dyDescent="0.2">
      <c r="A112" s="1" t="str">
        <f>MSRP_spreadsheet!A112</f>
        <v>Chassis</v>
      </c>
      <c r="B112" s="7"/>
      <c r="C112" s="2"/>
      <c r="D112" s="2"/>
      <c r="E112" s="2"/>
      <c r="F112" s="18"/>
    </row>
    <row r="113" spans="1:6" x14ac:dyDescent="0.2">
      <c r="A113" s="2" t="str">
        <f>MSRP_spreadsheet!A113</f>
        <v>bulkhead modification</v>
      </c>
      <c r="B113" s="7" t="s">
        <v>144</v>
      </c>
      <c r="C113" s="2"/>
      <c r="D113" s="2"/>
      <c r="E113" s="2"/>
      <c r="F113" s="18">
        <v>0</v>
      </c>
    </row>
    <row r="114" spans="1:6" x14ac:dyDescent="0.2">
      <c r="A114" s="2" t="str">
        <f>MSRP_spreadsheet!A114</f>
        <v>tunnel modification</v>
      </c>
      <c r="B114" s="25" t="s">
        <v>144</v>
      </c>
      <c r="C114" s="2"/>
      <c r="D114" s="2"/>
      <c r="E114" s="2"/>
      <c r="F114" s="18">
        <v>0</v>
      </c>
    </row>
    <row r="115" spans="1:6" x14ac:dyDescent="0.2">
      <c r="A115" s="2" t="str">
        <f>MSRP_spreadsheet!A115</f>
        <v>seat</v>
      </c>
      <c r="B115" s="7" t="s">
        <v>127</v>
      </c>
      <c r="C115" s="2"/>
      <c r="D115" s="2"/>
      <c r="E115" s="2"/>
      <c r="F115" s="18">
        <v>0</v>
      </c>
    </row>
    <row r="116" spans="1:6" x14ac:dyDescent="0.2">
      <c r="A116" s="2" t="str">
        <f>MSRP_spreadsheet!A116</f>
        <v>hood</v>
      </c>
      <c r="B116" s="7" t="s">
        <v>127</v>
      </c>
      <c r="C116" s="2"/>
      <c r="D116" s="2"/>
      <c r="E116" s="2"/>
      <c r="F116" s="18">
        <v>0</v>
      </c>
    </row>
    <row r="117" spans="1:6" x14ac:dyDescent="0.2">
      <c r="A117" s="2" t="str">
        <f>MSRP_spreadsheet!A117</f>
        <v>windshield</v>
      </c>
      <c r="B117" s="7" t="s">
        <v>127</v>
      </c>
      <c r="C117" s="2"/>
      <c r="D117" s="2"/>
      <c r="E117" s="2"/>
      <c r="F117" s="18">
        <v>0</v>
      </c>
    </row>
    <row r="118" spans="1:6" x14ac:dyDescent="0.2">
      <c r="A118" s="2" t="str">
        <f>MSRP_spreadsheet!A118</f>
        <v>motor mount</v>
      </c>
      <c r="B118" s="7" t="s">
        <v>127</v>
      </c>
      <c r="C118" s="2"/>
      <c r="D118" s="2"/>
      <c r="E118" s="2"/>
      <c r="F118" s="18">
        <v>0</v>
      </c>
    </row>
    <row r="119" spans="1:6" x14ac:dyDescent="0.2">
      <c r="A119" s="2" t="str">
        <f>MSRP_spreadsheet!A119</f>
        <v>fuel tank</v>
      </c>
      <c r="B119" s="7" t="s">
        <v>127</v>
      </c>
      <c r="C119" s="2"/>
      <c r="D119" s="2"/>
      <c r="E119" s="2"/>
      <c r="F119" s="18">
        <v>0</v>
      </c>
    </row>
    <row r="120" spans="1:6" x14ac:dyDescent="0.2">
      <c r="A120" s="2" t="str">
        <f>MSRP_spreadsheet!A120</f>
        <v>battery box</v>
      </c>
      <c r="B120" s="7" t="s">
        <v>127</v>
      </c>
      <c r="C120" s="2"/>
      <c r="D120" s="2"/>
      <c r="E120" s="2"/>
      <c r="F120" s="18">
        <v>0</v>
      </c>
    </row>
    <row r="121" spans="1:6" x14ac:dyDescent="0.2">
      <c r="A121" s="2" t="str">
        <f>MSRP_spreadsheet!A121</f>
        <v>handlebars/hooks/risers</v>
      </c>
      <c r="B121" s="7" t="s">
        <v>127</v>
      </c>
      <c r="C121" s="2"/>
      <c r="D121" s="2"/>
      <c r="E121" s="2"/>
      <c r="F121" s="18">
        <v>0</v>
      </c>
    </row>
    <row r="122" spans="1:6" x14ac:dyDescent="0.2">
      <c r="A122" s="2" t="str">
        <f>MSRP_spreadsheet!A122</f>
        <v>hand guards</v>
      </c>
      <c r="B122" s="25" t="s">
        <v>127</v>
      </c>
      <c r="C122" s="2"/>
      <c r="D122" s="2"/>
      <c r="E122" s="2"/>
      <c r="F122" s="18">
        <v>0</v>
      </c>
    </row>
    <row r="123" spans="1:6" x14ac:dyDescent="0.2">
      <c r="A123" s="2" t="str">
        <f>MSRP_spreadsheet!A123</f>
        <v>throttle</v>
      </c>
      <c r="B123" s="7" t="s">
        <v>127</v>
      </c>
      <c r="C123" s="2"/>
      <c r="D123" s="2"/>
      <c r="E123" s="2"/>
      <c r="F123" s="18">
        <v>0</v>
      </c>
    </row>
    <row r="124" spans="1:6" x14ac:dyDescent="0.2">
      <c r="A124" s="2" t="str">
        <f>MSRP_spreadsheet!A124</f>
        <v>brake system</v>
      </c>
      <c r="B124" s="7" t="s">
        <v>127</v>
      </c>
      <c r="C124" s="2"/>
      <c r="D124" s="2"/>
      <c r="E124" s="2"/>
      <c r="F124" s="18">
        <v>0</v>
      </c>
    </row>
    <row r="125" spans="1:6" x14ac:dyDescent="0.2">
      <c r="A125" s="2" t="str">
        <f>MSRP_spreadsheet!A125</f>
        <v>heated grips</v>
      </c>
      <c r="B125" s="7" t="s">
        <v>127</v>
      </c>
      <c r="C125" s="2"/>
      <c r="D125" s="2"/>
      <c r="E125" s="2"/>
      <c r="F125" s="18">
        <v>0</v>
      </c>
    </row>
    <row r="126" spans="1:6" x14ac:dyDescent="0.2">
      <c r="A126" s="2" t="str">
        <f>MSRP_spreadsheet!A126</f>
        <v>fabrication</v>
      </c>
      <c r="B126" s="7" t="s">
        <v>144</v>
      </c>
      <c r="C126" s="2"/>
      <c r="D126" s="2"/>
      <c r="E126" s="2"/>
      <c r="F126" s="18">
        <v>0</v>
      </c>
    </row>
    <row r="127" spans="1:6" x14ac:dyDescent="0.2">
      <c r="A127" s="2" t="str">
        <f>MSRP_spreadsheet!A127</f>
        <v>other</v>
      </c>
      <c r="B127" s="25" t="s">
        <v>144</v>
      </c>
      <c r="C127" s="2"/>
      <c r="D127" s="2"/>
      <c r="E127" s="2"/>
      <c r="F127" s="18">
        <v>0</v>
      </c>
    </row>
    <row r="128" spans="1:6" x14ac:dyDescent="0.2">
      <c r="A128" s="2"/>
      <c r="B128" s="7"/>
      <c r="C128" s="2"/>
      <c r="D128" s="2"/>
      <c r="E128" s="2"/>
      <c r="F128" s="18"/>
    </row>
    <row r="129" spans="1:6" x14ac:dyDescent="0.2">
      <c r="A129" s="1" t="str">
        <f>MSRP_spreadsheet!A129</f>
        <v>Electrical</v>
      </c>
      <c r="B129" s="7"/>
      <c r="C129" s="2"/>
      <c r="D129" s="2"/>
      <c r="E129" s="2"/>
      <c r="F129" s="18"/>
    </row>
    <row r="130" spans="1:6" x14ac:dyDescent="0.2">
      <c r="A130" s="2" t="str">
        <f>MSRP_spreadsheet!A130</f>
        <v>battery(s)</v>
      </c>
      <c r="B130" s="7" t="s">
        <v>127</v>
      </c>
      <c r="C130" s="2"/>
      <c r="D130" s="2"/>
      <c r="E130" s="2"/>
      <c r="F130" s="18">
        <v>0</v>
      </c>
    </row>
    <row r="131" spans="1:6" ht="12.75" customHeight="1" x14ac:dyDescent="0.2">
      <c r="A131" s="2" t="str">
        <f>MSRP_spreadsheet!A131</f>
        <v>switches</v>
      </c>
      <c r="B131" s="7" t="s">
        <v>130</v>
      </c>
      <c r="C131" s="2"/>
      <c r="D131" s="2">
        <v>31.46</v>
      </c>
      <c r="E131" s="2"/>
      <c r="F131" s="18">
        <v>31.46</v>
      </c>
    </row>
    <row r="132" spans="1:6" x14ac:dyDescent="0.2">
      <c r="A132" s="2" t="str">
        <f>MSRP_spreadsheet!A132</f>
        <v>connectors</v>
      </c>
      <c r="B132" s="7" t="s">
        <v>127</v>
      </c>
      <c r="C132" s="2"/>
      <c r="D132" s="2"/>
      <c r="E132" s="2"/>
      <c r="F132" s="18">
        <v>0</v>
      </c>
    </row>
    <row r="133" spans="1:6" x14ac:dyDescent="0.2">
      <c r="A133" s="2" t="str">
        <f>MSRP_spreadsheet!A133</f>
        <v>fuses</v>
      </c>
      <c r="B133" s="7" t="s">
        <v>127</v>
      </c>
      <c r="C133" s="2"/>
      <c r="D133" s="2"/>
      <c r="E133" s="2"/>
      <c r="F133" s="18">
        <v>0</v>
      </c>
    </row>
    <row r="134" spans="1:6" x14ac:dyDescent="0.2">
      <c r="A134" s="2" t="str">
        <f>MSRP_spreadsheet!A134</f>
        <v>wire/cable</v>
      </c>
      <c r="B134" s="7" t="s">
        <v>127</v>
      </c>
      <c r="C134" s="2"/>
      <c r="D134" s="2"/>
      <c r="E134" s="2"/>
      <c r="F134" s="18">
        <v>0</v>
      </c>
    </row>
    <row r="135" spans="1:6" x14ac:dyDescent="0.2">
      <c r="A135" s="2" t="str">
        <f>MSRP_spreadsheet!A135</f>
        <v>lighting</v>
      </c>
      <c r="B135" s="7" t="s">
        <v>127</v>
      </c>
      <c r="C135" s="2"/>
      <c r="D135" s="2"/>
      <c r="E135" s="2"/>
      <c r="F135" s="18">
        <v>0</v>
      </c>
    </row>
    <row r="136" spans="1:6" x14ac:dyDescent="0.2">
      <c r="A136" s="2" t="str">
        <f>MSRP_spreadsheet!A136</f>
        <v>motor charger</v>
      </c>
      <c r="B136" s="23" t="s">
        <v>144</v>
      </c>
      <c r="C136" s="2"/>
      <c r="D136" s="2"/>
      <c r="E136" s="2"/>
      <c r="F136" s="18">
        <v>0</v>
      </c>
    </row>
    <row r="137" spans="1:6" x14ac:dyDescent="0.2">
      <c r="A137" s="2" t="str">
        <f>MSRP_spreadsheet!A137</f>
        <v>contactor</v>
      </c>
      <c r="B137" s="7" t="s">
        <v>144</v>
      </c>
      <c r="C137" s="2"/>
      <c r="D137" s="2"/>
      <c r="E137" s="2"/>
      <c r="F137" s="18">
        <v>0</v>
      </c>
    </row>
    <row r="138" spans="1:6" x14ac:dyDescent="0.2">
      <c r="A138" s="2" t="str">
        <f>MSRP_spreadsheet!A138</f>
        <v>motor controller</v>
      </c>
      <c r="B138" s="7" t="s">
        <v>144</v>
      </c>
      <c r="C138" s="2"/>
      <c r="D138" s="2"/>
      <c r="E138" s="2"/>
      <c r="F138" s="18">
        <v>0</v>
      </c>
    </row>
    <row r="139" spans="1:6" x14ac:dyDescent="0.2">
      <c r="A139" s="2" t="str">
        <f>MSRP_spreadsheet!A139</f>
        <v>injector controller</v>
      </c>
      <c r="B139" s="7" t="s">
        <v>127</v>
      </c>
      <c r="C139" s="2"/>
      <c r="D139" s="2"/>
      <c r="E139" s="2"/>
      <c r="F139" s="18">
        <v>0</v>
      </c>
    </row>
    <row r="140" spans="1:6" x14ac:dyDescent="0.2">
      <c r="A140" s="2" t="str">
        <f>MSRP_spreadsheet!A140</f>
        <v>boost controller</v>
      </c>
      <c r="B140" s="7" t="s">
        <v>144</v>
      </c>
      <c r="C140" s="2"/>
      <c r="D140" s="2"/>
      <c r="E140" s="2"/>
      <c r="F140" s="18">
        <v>0</v>
      </c>
    </row>
    <row r="141" spans="1:6" x14ac:dyDescent="0.2">
      <c r="A141" s="2" t="str">
        <f>MSRP_spreadsheet!A141</f>
        <v>exhaust gas temperature (EGT) sensor</v>
      </c>
      <c r="B141" s="7" t="s">
        <v>144</v>
      </c>
      <c r="C141" s="2"/>
      <c r="D141" s="2"/>
      <c r="E141" s="2"/>
      <c r="F141" s="18">
        <v>0</v>
      </c>
    </row>
    <row r="142" spans="1:6" x14ac:dyDescent="0.2">
      <c r="A142" s="2" t="str">
        <f>MSRP_spreadsheet!A142</f>
        <v>general sensor(s)</v>
      </c>
      <c r="B142" s="25" t="s">
        <v>131</v>
      </c>
      <c r="C142" s="2"/>
      <c r="D142" s="2">
        <v>75.260000000000005</v>
      </c>
      <c r="E142" s="2"/>
      <c r="F142" s="18">
        <v>75.260000000000005</v>
      </c>
    </row>
    <row r="143" spans="1:6" x14ac:dyDescent="0.2">
      <c r="A143" s="2" t="str">
        <f>MSRP_spreadsheet!A143</f>
        <v>engine calibration hardware</v>
      </c>
      <c r="B143" s="25" t="s">
        <v>127</v>
      </c>
      <c r="C143" s="2"/>
      <c r="D143" s="2"/>
      <c r="E143" s="2"/>
      <c r="F143" s="18">
        <v>0</v>
      </c>
    </row>
    <row r="144" spans="1:6" x14ac:dyDescent="0.2">
      <c r="A144" s="2" t="str">
        <f>MSRP_spreadsheet!A144</f>
        <v>engine calibration software</v>
      </c>
      <c r="B144" s="25" t="s">
        <v>127</v>
      </c>
      <c r="C144" s="2"/>
      <c r="D144" s="2"/>
      <c r="E144" s="2"/>
      <c r="F144" s="18">
        <v>0</v>
      </c>
    </row>
    <row r="145" spans="1:8" x14ac:dyDescent="0.2">
      <c r="A145" s="2" t="str">
        <f>MSRP_spreadsheet!A145</f>
        <v>fabrication</v>
      </c>
      <c r="B145" s="7" t="s">
        <v>132</v>
      </c>
      <c r="C145" s="35" t="s">
        <v>173</v>
      </c>
      <c r="D145" s="2"/>
      <c r="E145" s="2"/>
      <c r="F145" s="18">
        <v>9.375</v>
      </c>
      <c r="H145" s="22" t="s">
        <v>172</v>
      </c>
    </row>
    <row r="146" spans="1:8" x14ac:dyDescent="0.2">
      <c r="A146" s="2" t="str">
        <f>MSRP_spreadsheet!A146</f>
        <v>pulley</v>
      </c>
      <c r="B146" s="7" t="s">
        <v>144</v>
      </c>
      <c r="C146" s="2"/>
      <c r="D146" s="2"/>
      <c r="E146" s="2"/>
      <c r="F146" s="18">
        <v>0</v>
      </c>
    </row>
    <row r="147" spans="1:8" x14ac:dyDescent="0.2">
      <c r="A147" s="21" t="s">
        <v>133</v>
      </c>
      <c r="B147" s="7" t="s">
        <v>144</v>
      </c>
      <c r="C147" s="2"/>
      <c r="D147" s="2"/>
      <c r="E147" s="2"/>
      <c r="F147" s="18">
        <v>0</v>
      </c>
    </row>
    <row r="148" spans="1:8" x14ac:dyDescent="0.2">
      <c r="A148" s="21" t="s">
        <v>55</v>
      </c>
      <c r="B148" s="7" t="s">
        <v>144</v>
      </c>
      <c r="C148" s="2"/>
      <c r="D148" s="2"/>
      <c r="E148" s="2"/>
      <c r="F148" s="18">
        <v>0</v>
      </c>
    </row>
    <row r="149" spans="1:8" x14ac:dyDescent="0.2">
      <c r="A149" s="2"/>
      <c r="B149" s="2"/>
      <c r="C149" s="2"/>
      <c r="D149" s="2"/>
      <c r="E149" s="2"/>
      <c r="F149" s="2"/>
    </row>
  </sheetData>
  <mergeCells count="8">
    <mergeCell ref="H9:J9"/>
    <mergeCell ref="H10:J10"/>
    <mergeCell ref="H4:J4"/>
    <mergeCell ref="B1:F1"/>
    <mergeCell ref="H5:J5"/>
    <mergeCell ref="H6:J6"/>
    <mergeCell ref="H7:J7"/>
    <mergeCell ref="H8:J8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tabSelected="1" zoomScale="75" workbookViewId="0">
      <selection activeCell="X238" sqref="X238"/>
    </sheetView>
  </sheetViews>
  <sheetFormatPr defaultColWidth="8.85546875" defaultRowHeight="12.75" x14ac:dyDescent="0.2"/>
  <cols>
    <col min="13" max="13" width="28.7109375" bestFit="1" customWidth="1"/>
  </cols>
  <sheetData>
    <row r="1" spans="1:1" ht="12.75" customHeight="1" x14ac:dyDescent="0.2"/>
    <row r="2" spans="1:1" ht="26.25" customHeight="1" x14ac:dyDescent="0.2"/>
    <row r="3" spans="1:1" ht="30" x14ac:dyDescent="0.4">
      <c r="A3" s="24" t="s">
        <v>175</v>
      </c>
    </row>
    <row r="44" spans="4:13" ht="30" customHeight="1" x14ac:dyDescent="0.4">
      <c r="D44" s="60" t="s">
        <v>174</v>
      </c>
      <c r="E44" s="60"/>
      <c r="F44" s="60"/>
      <c r="G44" s="60"/>
      <c r="H44" s="60"/>
      <c r="I44" s="60"/>
      <c r="J44" s="60"/>
      <c r="K44" s="60"/>
      <c r="M44" s="39">
        <f>11499+400</f>
        <v>11899</v>
      </c>
    </row>
    <row r="45" spans="4:13" x14ac:dyDescent="0.2">
      <c r="D45" s="60"/>
      <c r="E45" s="60"/>
      <c r="F45" s="60"/>
      <c r="G45" s="60"/>
      <c r="H45" s="60"/>
      <c r="I45" s="60"/>
      <c r="J45" s="60"/>
      <c r="K45" s="60"/>
    </row>
    <row r="46" spans="4:13" x14ac:dyDescent="0.2">
      <c r="D46" s="60"/>
      <c r="E46" s="60"/>
      <c r="F46" s="60"/>
      <c r="G46" s="60"/>
      <c r="H46" s="60"/>
      <c r="I46" s="60"/>
      <c r="J46" s="60"/>
      <c r="K46" s="60"/>
    </row>
    <row r="50" spans="1:1" ht="30" x14ac:dyDescent="0.4">
      <c r="A50" s="24" t="s">
        <v>142</v>
      </c>
    </row>
    <row r="85" spans="1:2" x14ac:dyDescent="0.2">
      <c r="B85" s="16" t="s">
        <v>121</v>
      </c>
    </row>
    <row r="96" spans="1:2" ht="30" x14ac:dyDescent="0.4">
      <c r="A96" s="24" t="s">
        <v>141</v>
      </c>
    </row>
    <row r="127" spans="1:1" ht="30" x14ac:dyDescent="0.4">
      <c r="A127" s="24" t="s">
        <v>165</v>
      </c>
    </row>
    <row r="151" spans="1:12" ht="76.5" x14ac:dyDescent="0.2">
      <c r="L151" s="28" t="s">
        <v>145</v>
      </c>
    </row>
    <row r="156" spans="1:12" ht="30" x14ac:dyDescent="0.4">
      <c r="A156" s="24" t="s">
        <v>146</v>
      </c>
    </row>
    <row r="205" spans="1:1" ht="30" x14ac:dyDescent="0.4">
      <c r="A205" s="24" t="s">
        <v>150</v>
      </c>
    </row>
    <row r="240" spans="1:1" ht="30" x14ac:dyDescent="0.4">
      <c r="A240" s="24" t="s">
        <v>151</v>
      </c>
    </row>
    <row r="265" spans="1:1" ht="30" x14ac:dyDescent="0.4">
      <c r="A265" s="24" t="s">
        <v>152</v>
      </c>
    </row>
  </sheetData>
  <mergeCells count="1">
    <mergeCell ref="D44:K46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Rhodes, Jesse A</cp:lastModifiedBy>
  <cp:lastPrinted>2008-01-25T00:54:40Z</cp:lastPrinted>
  <dcterms:created xsi:type="dcterms:W3CDTF">2007-09-19T17:02:49Z</dcterms:created>
  <dcterms:modified xsi:type="dcterms:W3CDTF">2017-02-21T01:12:35Z</dcterms:modified>
</cp:coreProperties>
</file>