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teve's PC\Desktop\"/>
    </mc:Choice>
  </mc:AlternateContent>
  <xr:revisionPtr revIDLastSave="0" documentId="8_{F69B0DBB-F15C-4757-8DEC-A4B72E97B361}" xr6:coauthVersionLast="40" xr6:coauthVersionMax="40" xr10:uidLastSave="{00000000-0000-0000-0000-000000000000}"/>
  <bookViews>
    <workbookView xWindow="-375" yWindow="2310" windowWidth="15375" windowHeight="7875" xr2:uid="{00000000-000D-0000-FFFF-FFFF00000000}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76" i="1" l="1"/>
  <c r="D61" i="2"/>
  <c r="F84" i="1"/>
  <c r="G84" i="1" s="1"/>
  <c r="F84" i="2"/>
  <c r="E84" i="2"/>
  <c r="F73" i="2"/>
  <c r="S154" i="3" l="1"/>
  <c r="Q154" i="3"/>
  <c r="M154" i="3"/>
  <c r="K154" i="3"/>
  <c r="E64" i="1"/>
  <c r="F64" i="1" s="1"/>
  <c r="G64" i="1" s="1"/>
  <c r="F64" i="2"/>
  <c r="E64" i="2"/>
  <c r="D64" i="2"/>
  <c r="G32" i="1" l="1"/>
  <c r="G52" i="1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7" i="2"/>
  <c r="F8" i="2"/>
  <c r="F9" i="2"/>
  <c r="F10" i="2"/>
  <c r="F11" i="2"/>
  <c r="F12" i="2"/>
  <c r="F13" i="2"/>
  <c r="F14" i="2"/>
  <c r="F15" i="2"/>
  <c r="F18" i="2"/>
  <c r="F19" i="2"/>
  <c r="F20" i="2"/>
  <c r="F21" i="2"/>
  <c r="F22" i="2"/>
  <c r="F23" i="2"/>
  <c r="F24" i="2"/>
  <c r="F25" i="2"/>
  <c r="F26" i="2"/>
  <c r="F29" i="2"/>
  <c r="F30" i="2"/>
  <c r="F31" i="2"/>
  <c r="F32" i="2"/>
  <c r="F33" i="2"/>
  <c r="F34" i="2"/>
  <c r="F35" i="2"/>
  <c r="F36" i="2"/>
  <c r="F37" i="2"/>
  <c r="F38" i="2"/>
  <c r="F41" i="2"/>
  <c r="F42" i="2"/>
  <c r="F43" i="2"/>
  <c r="F44" i="2"/>
  <c r="F45" i="2"/>
  <c r="F46" i="2"/>
  <c r="F47" i="2"/>
  <c r="F48" i="2"/>
  <c r="F49" i="2"/>
  <c r="F52" i="2"/>
  <c r="F53" i="2"/>
  <c r="F54" i="2"/>
  <c r="F55" i="2"/>
  <c r="F56" i="2"/>
  <c r="F57" i="2"/>
  <c r="F58" i="2"/>
  <c r="F59" i="2"/>
  <c r="F60" i="2"/>
  <c r="F65" i="2"/>
  <c r="F66" i="2"/>
  <c r="F67" i="2"/>
  <c r="F68" i="2"/>
  <c r="F69" i="2"/>
  <c r="F70" i="2"/>
  <c r="F74" i="2"/>
  <c r="F75" i="2"/>
  <c r="F76" i="2"/>
  <c r="F77" i="2"/>
  <c r="F78" i="2"/>
  <c r="F79" i="2"/>
  <c r="F83" i="2"/>
  <c r="F85" i="2"/>
  <c r="F86" i="2"/>
  <c r="F87" i="2"/>
  <c r="F88" i="2"/>
  <c r="F89" i="2"/>
  <c r="F90" i="2"/>
  <c r="F91" i="2"/>
  <c r="F92" i="2"/>
  <c r="F93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82" i="1" l="1"/>
  <c r="G82" i="1" s="1"/>
  <c r="E82" i="2"/>
  <c r="F82" i="2" s="1"/>
  <c r="G61" i="1" l="1"/>
  <c r="G54" i="1"/>
  <c r="G73" i="1"/>
  <c r="G107" i="1" l="1"/>
  <c r="F61" i="2"/>
  <c r="G136" i="1" l="1"/>
  <c r="A4" i="2" l="1"/>
  <c r="B1" i="2" l="1"/>
  <c r="C2" i="2"/>
  <c r="D2" i="2"/>
  <c r="E2" i="2"/>
  <c r="F2" i="2"/>
  <c r="B2" i="2"/>
  <c r="A1" i="2"/>
  <c r="E152" i="1"/>
  <c r="G133" i="1"/>
  <c r="G134" i="1"/>
  <c r="G135" i="1"/>
  <c r="G137" i="1"/>
  <c r="G138" i="1"/>
  <c r="G139" i="1"/>
  <c r="G140" i="1"/>
  <c r="G141" i="1"/>
  <c r="G142" i="1"/>
  <c r="G143" i="1"/>
  <c r="G144" i="1"/>
  <c r="G145" i="1"/>
  <c r="G146" i="1"/>
  <c r="G147" i="1"/>
  <c r="G129" i="1"/>
  <c r="G23" i="1"/>
  <c r="G7" i="1"/>
  <c r="G8" i="1"/>
  <c r="G9" i="1"/>
  <c r="G10" i="1"/>
  <c r="G11" i="1"/>
  <c r="G12" i="1"/>
  <c r="G13" i="1"/>
  <c r="G14" i="1"/>
  <c r="G15" i="1"/>
  <c r="G18" i="1"/>
  <c r="G19" i="1"/>
  <c r="G20" i="1"/>
  <c r="G21" i="1"/>
  <c r="G22" i="1"/>
  <c r="G24" i="1"/>
  <c r="G25" i="1"/>
  <c r="G26" i="1"/>
  <c r="G29" i="1"/>
  <c r="G30" i="1"/>
  <c r="G31" i="1"/>
  <c r="G33" i="1"/>
  <c r="G34" i="1"/>
  <c r="G35" i="1"/>
  <c r="G36" i="1"/>
  <c r="G37" i="1"/>
  <c r="G38" i="1"/>
  <c r="G41" i="1"/>
  <c r="G42" i="1"/>
  <c r="G43" i="1"/>
  <c r="G44" i="1"/>
  <c r="G45" i="1"/>
  <c r="G46" i="1"/>
  <c r="G47" i="1"/>
  <c r="G48" i="1"/>
  <c r="G49" i="1"/>
  <c r="G53" i="1"/>
  <c r="G55" i="1"/>
  <c r="G56" i="1"/>
  <c r="G57" i="1"/>
  <c r="G58" i="1"/>
  <c r="G59" i="1"/>
  <c r="G60" i="1"/>
  <c r="G65" i="1"/>
  <c r="G66" i="1"/>
  <c r="G67" i="1"/>
  <c r="G68" i="1"/>
  <c r="G69" i="1"/>
  <c r="G70" i="1"/>
  <c r="G74" i="1"/>
  <c r="G75" i="1"/>
  <c r="G77" i="1"/>
  <c r="G78" i="1"/>
  <c r="G79" i="1"/>
  <c r="G83" i="1"/>
  <c r="G85" i="1"/>
  <c r="G86" i="1"/>
  <c r="G87" i="1"/>
  <c r="G88" i="1"/>
  <c r="G89" i="1"/>
  <c r="G90" i="1"/>
  <c r="G91" i="1"/>
  <c r="G92" i="1"/>
  <c r="G93" i="1"/>
  <c r="G96" i="1"/>
  <c r="G97" i="1"/>
  <c r="G98" i="1"/>
  <c r="G99" i="1"/>
  <c r="G100" i="1"/>
  <c r="G101" i="1"/>
  <c r="G102" i="1"/>
  <c r="G105" i="1"/>
  <c r="G106" i="1"/>
  <c r="G108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30" i="1"/>
  <c r="G131" i="1"/>
  <c r="G132" i="1"/>
  <c r="G148" i="1"/>
  <c r="G149" i="1"/>
  <c r="G150" i="1"/>
  <c r="A15" i="2"/>
  <c r="A6" i="2"/>
  <c r="A7" i="2"/>
  <c r="A8" i="2"/>
  <c r="A9" i="2"/>
  <c r="A10" i="2"/>
  <c r="A11" i="2"/>
  <c r="A12" i="2"/>
  <c r="A13" i="2"/>
  <c r="A14" i="2"/>
  <c r="A17" i="2"/>
  <c r="A18" i="2"/>
  <c r="A19" i="2"/>
  <c r="A20" i="2"/>
  <c r="A21" i="2"/>
  <c r="A22" i="2"/>
  <c r="A23" i="2"/>
  <c r="A24" i="2"/>
  <c r="A25" i="2"/>
  <c r="A26" i="2"/>
  <c r="A28" i="2"/>
  <c r="A29" i="2"/>
  <c r="A30" i="2"/>
  <c r="A31" i="2"/>
  <c r="A32" i="2"/>
  <c r="A33" i="2"/>
  <c r="A34" i="2"/>
  <c r="A35" i="2"/>
  <c r="A36" i="2"/>
  <c r="A37" i="2"/>
  <c r="A38" i="2"/>
  <c r="A40" i="2"/>
  <c r="A41" i="2"/>
  <c r="A42" i="2"/>
  <c r="A43" i="2"/>
  <c r="A44" i="2"/>
  <c r="A45" i="2"/>
  <c r="A46" i="2"/>
  <c r="A47" i="2"/>
  <c r="A48" i="2"/>
  <c r="A49" i="2"/>
  <c r="A51" i="2"/>
  <c r="A52" i="2"/>
  <c r="A53" i="2"/>
  <c r="A54" i="2"/>
  <c r="A55" i="2"/>
  <c r="A56" i="2"/>
  <c r="A57" i="2"/>
  <c r="A58" i="2"/>
  <c r="A59" i="2"/>
  <c r="A60" i="2"/>
  <c r="A61" i="2"/>
  <c r="A63" i="2"/>
  <c r="A64" i="2"/>
  <c r="A65" i="2"/>
  <c r="A66" i="2"/>
  <c r="A67" i="2"/>
  <c r="A68" i="2"/>
  <c r="A69" i="2"/>
  <c r="A70" i="2"/>
  <c r="A72" i="2"/>
  <c r="A73" i="2"/>
  <c r="A74" i="2"/>
  <c r="A75" i="2"/>
  <c r="A76" i="2"/>
  <c r="A77" i="2"/>
  <c r="A78" i="2"/>
  <c r="A79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5" i="2"/>
  <c r="A96" i="2"/>
  <c r="A97" i="2"/>
  <c r="A98" i="2"/>
  <c r="A99" i="2"/>
  <c r="A100" i="2"/>
  <c r="A101" i="2"/>
  <c r="A102" i="2"/>
  <c r="A104" i="2"/>
  <c r="A105" i="2"/>
  <c r="A106" i="2"/>
  <c r="A107" i="2"/>
  <c r="A108" i="2"/>
  <c r="A109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F152" i="1"/>
  <c r="D152" i="1"/>
  <c r="C152" i="1"/>
  <c r="C154" i="1" l="1"/>
  <c r="G152" i="1"/>
</calcChain>
</file>

<file path=xl/sharedStrings.xml><?xml version="1.0" encoding="utf-8"?>
<sst xmlns="http://schemas.openxmlformats.org/spreadsheetml/2006/main" count="282" uniqueCount="154">
  <si>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</si>
  <si>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</si>
  <si>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</si>
  <si>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</si>
  <si>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</si>
  <si>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</si>
  <si>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</si>
  <si>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</si>
  <si>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</si>
  <si>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</si>
  <si>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</si>
  <si>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</si>
  <si>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</si>
  <si>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</si>
  <si>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</si>
  <si>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</si>
  <si>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</si>
  <si>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</si>
  <si>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</si>
  <si>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</si>
  <si>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</si>
  <si>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</si>
  <si>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</si>
  <si>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</si>
  <si>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</si>
  <si>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</si>
  <si>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</si>
  <si>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</si>
  <si>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</si>
  <si>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</si>
  <si>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</si>
  <si>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</si>
  <si>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</si>
  <si>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</si>
  <si>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</si>
  <si>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</si>
  <si>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</si>
  <si>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</si>
  <si>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</si>
  <si>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</si>
  <si>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</si>
  <si>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</si>
  <si>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</si>
  <si>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</si>
  <si>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</si>
  <si>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</si>
  <si>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</si>
  <si>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</si>
  <si>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</si>
  <si>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</si>
  <si>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</si>
  <si>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</si>
  <si>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</si>
  <si>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</si>
  <si>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</si>
  <si>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</si>
  <si>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</si>
  <si>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</si>
  <si>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</si>
  <si>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</si>
  <si>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</si>
  <si>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</si>
  <si>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</si>
  <si>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</si>
  <si>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</si>
  <si>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</si>
  <si>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</si>
  <si>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</si>
  <si>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</si>
  <si>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</si>
  <si>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</si>
  <si>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</si>
  <si>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</si>
  <si>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</si>
  <si>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</si>
  <si>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</si>
  <si>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</si>
  <si>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</si>
  <si>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</si>
  <si>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</si>
  <si>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rotary valve</t>
  </si>
  <si>
    <t>reed valve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</si>
  <si>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</si>
  <si>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</si>
  <si>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</si>
  <si>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</si>
  <si>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</si>
  <si>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</si>
  <si>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</si>
  <si>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</si>
  <si>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</si>
  <si>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</si>
  <si>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</si>
  <si>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</si>
  <si>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</si>
  <si>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</si>
  <si>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</si>
  <si>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</si>
  <si>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</si>
  <si>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</si>
  <si>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</si>
  <si>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</si>
  <si>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</si>
  <si>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</si>
  <si>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</si>
  <si>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</si>
  <si>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</si>
  <si>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</si>
  <si>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</si>
  <si>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</si>
  <si>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</si>
  <si>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</si>
  <si>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</si>
  <si>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</si>
  <si>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</si>
  <si>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</si>
  <si>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</si>
  <si>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</si>
  <si>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</si>
  <si>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</si>
  <si>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</si>
  <si>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 xml:space="preserve"> 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</si>
  <si>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</si>
  <si>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</si>
  <si>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</si>
  <si>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</si>
  <si>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2018 model year base sled (reflects engine choice)</t>
  </si>
  <si>
    <t>Stock (SI)</t>
  </si>
  <si>
    <t>Stock (Electric Start Battery)</t>
  </si>
  <si>
    <t>Big wheel kit, a BOM is included with receipts. Installed to increase track efficiency</t>
  </si>
  <si>
    <t>Stock</t>
  </si>
  <si>
    <t>N/A</t>
  </si>
  <si>
    <t>Stock (DI/TBI)</t>
  </si>
  <si>
    <t>Similar</t>
  </si>
  <si>
    <t>GM Flex Fuel Sensor</t>
  </si>
  <si>
    <t>Heraeus</t>
  </si>
  <si>
    <t>Other</t>
  </si>
  <si>
    <t>Big wheel kit</t>
  </si>
  <si>
    <t>Silent Running Paint-on Sound Material</t>
  </si>
  <si>
    <t>Silent running, $74.97/gal, 1 quart used.</t>
  </si>
  <si>
    <t>Only for research, not for production</t>
  </si>
  <si>
    <t>850cc Two-Stroke H.O. E-TEC Engine with Throttle-body Injectors.  Power output similar to that of 600cc H.O.</t>
  </si>
  <si>
    <t>Modified Tuned Pipe</t>
  </si>
  <si>
    <t>Heraus 3 way catalyst</t>
  </si>
  <si>
    <t>Ice Ripper XT (Silent Drive II)</t>
  </si>
  <si>
    <t>2019 Grand Touring 2.86" pitch</t>
  </si>
  <si>
    <t>Grand Touring Drivers 2.86" pitch</t>
  </si>
  <si>
    <t>Sound Material on side panels, belly pan, and hood</t>
  </si>
  <si>
    <t>Sound Material for hood, side panels, and belly pan (see receipts for prices for each material)</t>
  </si>
  <si>
    <t>SLP Mohawks Skis</t>
  </si>
  <si>
    <t>+</t>
  </si>
  <si>
    <t>=</t>
  </si>
  <si>
    <t>Ski-Doo MXZ TNT 600 E-TEC</t>
  </si>
  <si>
    <t>Tuned pipe, materials $6.97. Implemented to increase power and reduce emissions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</si>
</sst>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[$$-409]* #,##0.00_);_([$$-409]* \(#,##0.00\);_([$$-409]* &quot;-&quot;??_);_(@_)"/>
    <numFmt numFmtId="165" formatCode="&quot;$&quot;#,##0.0"/>
  </numFmts>
  <fonts count="1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  <font>
      <sz val="10"/>
      <color rgb="FF000000"/>
      <name val="Arial"/>
      <family val="2"/>
    </font>
    <font>
      <sz val="10"/>
      <color rgb="FF303030"/>
      <name val="Arial"/>
      <family val="2"/>
    </font>
    <font>
      <sz val="1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6">
    <xf numFmtId="0" fontId="0" fillId="0" borderId="0" xfId="0"/>
    <xf numFmtId="0" fontId="2" fillId="0" borderId="1" xfId="0" applyFont="1" applyBorder="1"/>
    <xf numFmtId="0" fontId="0" fillId="0" borderId="1" xfId="0" applyBorder="1"/>
    <xf numFmtId="0" fontId="5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2" fillId="0" borderId="0" xfId="0" applyFont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7" fillId="0" borderId="0" xfId="0" applyFont="1"/>
    <xf numFmtId="0" fontId="2" fillId="0" borderId="3" xfId="0" applyFont="1" applyFill="1" applyBorder="1" applyAlignment="1">
      <alignment horizontal="center"/>
    </xf>
    <xf numFmtId="0" fontId="0" fillId="0" borderId="0" xfId="0" applyAlignment="1">
      <alignment wrapText="1"/>
    </xf>
    <xf numFmtId="44" fontId="3" fillId="0" borderId="1" xfId="2" applyFont="1" applyBorder="1" applyAlignment="1">
      <alignment horizontal="center" vertical="center"/>
    </xf>
    <xf numFmtId="44" fontId="2" fillId="0" borderId="0" xfId="2" applyFont="1" applyAlignment="1">
      <alignment horizontal="center"/>
    </xf>
    <xf numFmtId="164" fontId="0" fillId="0" borderId="1" xfId="2" applyNumberFormat="1" applyFont="1" applyBorder="1"/>
    <xf numFmtId="164" fontId="0" fillId="0" borderId="1" xfId="0" applyNumberFormat="1" applyBorder="1"/>
    <xf numFmtId="164" fontId="0" fillId="0" borderId="0" xfId="0" applyNumberFormat="1"/>
    <xf numFmtId="0" fontId="3" fillId="0" borderId="1" xfId="0" applyFont="1" applyFill="1" applyBorder="1" applyAlignment="1">
      <alignment horizontal="center" vertical="center" wrapText="1"/>
    </xf>
    <xf numFmtId="44" fontId="0" fillId="0" borderId="1" xfId="2" applyFont="1" applyFill="1" applyBorder="1"/>
    <xf numFmtId="0" fontId="3" fillId="0" borderId="0" xfId="0" applyFont="1" applyFill="1" applyAlignment="1">
      <alignment wrapText="1"/>
    </xf>
    <xf numFmtId="0" fontId="3" fillId="0" borderId="15" xfId="0" applyFont="1" applyFill="1" applyBorder="1" applyAlignment="1">
      <alignment horizontal="center" vertical="center" wrapText="1"/>
    </xf>
    <xf numFmtId="44" fontId="3" fillId="0" borderId="2" xfId="2" applyFont="1" applyFill="1" applyBorder="1" applyAlignment="1">
      <alignment horizontal="center" wrapText="1"/>
    </xf>
    <xf numFmtId="44" fontId="0" fillId="0" borderId="0" xfId="2" applyFont="1"/>
    <xf numFmtId="44" fontId="3" fillId="0" borderId="1" xfId="2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0" fillId="0" borderId="0" xfId="0" applyFill="1" applyAlignment="1">
      <alignment wrapText="1"/>
    </xf>
    <xf numFmtId="0" fontId="0" fillId="0" borderId="0" xfId="0" applyAlignment="1">
      <alignment horizontal="center"/>
    </xf>
    <xf numFmtId="164" fontId="3" fillId="0" borderId="1" xfId="2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wrapText="1"/>
    </xf>
    <xf numFmtId="44" fontId="3" fillId="0" borderId="1" xfId="2" applyFont="1" applyBorder="1" applyAlignment="1">
      <alignment horizontal="center"/>
    </xf>
    <xf numFmtId="0" fontId="3" fillId="0" borderId="1" xfId="0" applyFont="1" applyBorder="1" applyAlignment="1">
      <alignment horizontal="left" vertical="center" wrapText="1"/>
    </xf>
    <xf numFmtId="44" fontId="9" fillId="0" borderId="0" xfId="0" applyNumberFormat="1" applyFont="1"/>
    <xf numFmtId="0" fontId="3" fillId="0" borderId="0" xfId="0" applyFont="1"/>
    <xf numFmtId="0" fontId="3" fillId="0" borderId="0" xfId="0" applyFont="1" applyFill="1"/>
    <xf numFmtId="0" fontId="0" fillId="0" borderId="0" xfId="0" applyFill="1"/>
    <xf numFmtId="0" fontId="3" fillId="0" borderId="1" xfId="0" applyFont="1" applyFill="1" applyBorder="1" applyAlignment="1">
      <alignment vertical="center"/>
    </xf>
    <xf numFmtId="164" fontId="10" fillId="0" borderId="0" xfId="2" applyNumberFormat="1" applyFont="1"/>
    <xf numFmtId="165" fontId="10" fillId="0" borderId="0" xfId="2" applyNumberFormat="1" applyFont="1" applyAlignment="1">
      <alignment horizontal="center"/>
    </xf>
    <xf numFmtId="164" fontId="10" fillId="0" borderId="0" xfId="2" applyNumberFormat="1" applyFont="1" applyAlignment="1">
      <alignment horizontal="center"/>
    </xf>
    <xf numFmtId="44" fontId="0" fillId="0" borderId="0" xfId="2" applyFont="1" applyFill="1"/>
    <xf numFmtId="44" fontId="0" fillId="0" borderId="0" xfId="0" applyNumberFormat="1"/>
    <xf numFmtId="44" fontId="2" fillId="0" borderId="1" xfId="2" applyFont="1" applyFill="1" applyBorder="1" applyAlignment="1">
      <alignment horizontal="center"/>
    </xf>
    <xf numFmtId="0" fontId="4" fillId="0" borderId="4" xfId="0" applyFont="1" applyBorder="1" applyAlignment="1"/>
    <xf numFmtId="0" fontId="0" fillId="0" borderId="0" xfId="0" applyAlignment="1"/>
    <xf numFmtId="0" fontId="0" fillId="0" borderId="5" xfId="0" applyBorder="1" applyAlignment="1"/>
    <xf numFmtId="0" fontId="4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44" fontId="2" fillId="2" borderId="9" xfId="2" applyFont="1" applyFill="1" applyBorder="1" applyAlignment="1">
      <alignment horizontal="center"/>
    </xf>
    <xf numFmtId="44" fontId="2" fillId="2" borderId="10" xfId="2" applyFont="1" applyFill="1" applyBorder="1" applyAlignment="1">
      <alignment horizontal="center"/>
    </xf>
    <xf numFmtId="44" fontId="2" fillId="2" borderId="11" xfId="2" applyFont="1" applyFill="1" applyBorder="1" applyAlignment="1">
      <alignment horizontal="center"/>
    </xf>
    <xf numFmtId="0" fontId="4" fillId="0" borderId="12" xfId="0" applyFont="1" applyBorder="1" applyAlignment="1"/>
    <xf numFmtId="0" fontId="0" fillId="0" borderId="13" xfId="0" applyBorder="1" applyAlignment="1"/>
    <xf numFmtId="0" fontId="0" fillId="0" borderId="14" xfId="0" applyBorder="1" applyAlignment="1"/>
    <xf numFmtId="0" fontId="5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63500</xdr:colOff>
      <xdr:row>0</xdr:row>
      <xdr:rowOff>152400</xdr:rowOff>
    </xdr:from>
    <xdr:ext cx="2463800" cy="468013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673100" y="152400"/>
          <a:ext cx="2463800" cy="46801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2400"/>
            <a:t>Base Snowmobile</a:t>
          </a:r>
        </a:p>
      </xdr:txBody>
    </xdr:sp>
    <xdr:clientData/>
  </xdr:oneCellAnchor>
  <xdr:twoCellAnchor>
    <xdr:from>
      <xdr:col>0</xdr:col>
      <xdr:colOff>190501</xdr:colOff>
      <xdr:row>34</xdr:row>
      <xdr:rowOff>63500</xdr:rowOff>
    </xdr:from>
    <xdr:to>
      <xdr:col>20</xdr:col>
      <xdr:colOff>177801</xdr:colOff>
      <xdr:row>63</xdr:row>
      <xdr:rowOff>20177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pSpPr/>
      </xdr:nvGrpSpPr>
      <xdr:grpSpPr>
        <a:xfrm>
          <a:off x="190501" y="5842000"/>
          <a:ext cx="14211300" cy="4744577"/>
          <a:chOff x="622300" y="5765800"/>
          <a:chExt cx="14021927" cy="5633577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47700" y="6533324"/>
            <a:ext cx="13996527" cy="4866053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SpPr txBox="1"/>
        </xdr:nvSpPr>
        <xdr:spPr>
          <a:xfrm>
            <a:off x="622300" y="5765800"/>
            <a:ext cx="3183081" cy="62345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2800"/>
              <a:t>Flex Fuel Sensor</a:t>
            </a:r>
          </a:p>
        </xdr:txBody>
      </xdr:sp>
    </xdr:grpSp>
    <xdr:clientData/>
  </xdr:twoCellAnchor>
  <xdr:twoCellAnchor>
    <xdr:from>
      <xdr:col>8</xdr:col>
      <xdr:colOff>25399</xdr:colOff>
      <xdr:row>42</xdr:row>
      <xdr:rowOff>12700</xdr:rowOff>
    </xdr:from>
    <xdr:to>
      <xdr:col>9</xdr:col>
      <xdr:colOff>190499</xdr:colOff>
      <xdr:row>44</xdr:row>
      <xdr:rowOff>76200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4902199" y="7112000"/>
          <a:ext cx="774700" cy="393700"/>
        </a:xfrm>
        <a:prstGeom prst="rightArrow">
          <a:avLst/>
        </a:prstGeom>
        <a:solidFill>
          <a:schemeClr val="bg2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190500</xdr:colOff>
      <xdr:row>64</xdr:row>
      <xdr:rowOff>127000</xdr:rowOff>
    </xdr:from>
    <xdr:to>
      <xdr:col>9</xdr:col>
      <xdr:colOff>230086</xdr:colOff>
      <xdr:row>93</xdr:row>
      <xdr:rowOff>145387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pSpPr/>
      </xdr:nvGrpSpPr>
      <xdr:grpSpPr>
        <a:xfrm>
          <a:off x="190500" y="10858500"/>
          <a:ext cx="5525986" cy="4806287"/>
          <a:chOff x="14630400" y="5943600"/>
          <a:chExt cx="5525986" cy="4806287"/>
        </a:xfrm>
      </xdr:grpSpPr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4631143" y="6701312"/>
            <a:ext cx="5525243" cy="4048575"/>
          </a:xfrm>
          <a:prstGeom prst="rect">
            <a:avLst/>
          </a:prstGeom>
        </xdr:spPr>
      </xdr:pic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SpPr txBox="1"/>
        </xdr:nvSpPr>
        <xdr:spPr>
          <a:xfrm>
            <a:off x="14630400" y="5943600"/>
            <a:ext cx="3185803" cy="62345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2800"/>
              <a:t>Catalytic Converter</a:t>
            </a:r>
          </a:p>
        </xdr:txBody>
      </xdr:sp>
    </xdr:grpSp>
    <xdr:clientData/>
  </xdr:twoCellAnchor>
  <xdr:twoCellAnchor>
    <xdr:from>
      <xdr:col>7</xdr:col>
      <xdr:colOff>279400</xdr:colOff>
      <xdr:row>70</xdr:row>
      <xdr:rowOff>114300</xdr:rowOff>
    </xdr:from>
    <xdr:to>
      <xdr:col>9</xdr:col>
      <xdr:colOff>330200</xdr:colOff>
      <xdr:row>73</xdr:row>
      <xdr:rowOff>88900</xdr:rowOff>
    </xdr:to>
    <xdr:sp macro="" textlink="">
      <xdr:nvSpPr>
        <xdr:cNvPr id="15" name="Left Arrow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4546600" y="11836400"/>
          <a:ext cx="1270000" cy="469900"/>
        </a:xfrm>
        <a:prstGeom prst="leftArrow">
          <a:avLst/>
        </a:prstGeom>
        <a:solidFill>
          <a:schemeClr val="bg2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165100</xdr:colOff>
      <xdr:row>94</xdr:row>
      <xdr:rowOff>127000</xdr:rowOff>
    </xdr:from>
    <xdr:to>
      <xdr:col>9</xdr:col>
      <xdr:colOff>342768</xdr:colOff>
      <xdr:row>118</xdr:row>
      <xdr:rowOff>85722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GrpSpPr/>
      </xdr:nvGrpSpPr>
      <xdr:grpSpPr>
        <a:xfrm>
          <a:off x="165100" y="15811500"/>
          <a:ext cx="5664068" cy="3921122"/>
          <a:chOff x="177800" y="15900400"/>
          <a:chExt cx="5664068" cy="3921122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94129" y="16682439"/>
            <a:ext cx="5647739" cy="3139083"/>
          </a:xfrm>
          <a:prstGeom prst="rect">
            <a:avLst/>
          </a:prstGeom>
        </xdr:spPr>
      </xdr:pic>
      <xdr:sp macro="" textlink="">
        <xdr:nvSpPr>
          <xdr:cNvPr id="17" name="Left Arrow 16"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/>
        </xdr:nvSpPr>
        <xdr:spPr>
          <a:xfrm>
            <a:off x="1906237" y="19212544"/>
            <a:ext cx="1148773" cy="384105"/>
          </a:xfrm>
          <a:prstGeom prst="leftArrow">
            <a:avLst/>
          </a:prstGeom>
          <a:solidFill>
            <a:schemeClr val="bg2">
              <a:lumMod val="7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 b="1"/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 txBox="1"/>
        </xdr:nvSpPr>
        <xdr:spPr>
          <a:xfrm>
            <a:off x="177800" y="15900400"/>
            <a:ext cx="3185803" cy="62345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2800"/>
              <a:t>Tuned Pipe</a:t>
            </a:r>
            <a:r>
              <a:rPr lang="en-US" sz="2800" baseline="0"/>
              <a:t> Material</a:t>
            </a:r>
            <a:endParaRPr lang="en-US" sz="2800"/>
          </a:p>
        </xdr:txBody>
      </xdr:sp>
    </xdr:grpSp>
    <xdr:clientData/>
  </xdr:twoCellAnchor>
  <xdr:twoCellAnchor>
    <xdr:from>
      <xdr:col>0</xdr:col>
      <xdr:colOff>368300</xdr:colOff>
      <xdr:row>159</xdr:row>
      <xdr:rowOff>50800</xdr:rowOff>
    </xdr:from>
    <xdr:to>
      <xdr:col>23</xdr:col>
      <xdr:colOff>9071</xdr:colOff>
      <xdr:row>190</xdr:row>
      <xdr:rowOff>149689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GrpSpPr/>
      </xdr:nvGrpSpPr>
      <xdr:grpSpPr>
        <a:xfrm>
          <a:off x="368300" y="26593800"/>
          <a:ext cx="15693571" cy="5216989"/>
          <a:chOff x="0" y="19977100"/>
          <a:chExt cx="13661571" cy="5216989"/>
        </a:xfrm>
      </xdr:grpSpPr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20920694"/>
            <a:ext cx="12033661" cy="4273395"/>
          </a:xfrm>
          <a:prstGeom prst="rect">
            <a:avLst/>
          </a:prstGeom>
        </xdr:spPr>
      </xdr:pic>
      <xdr:sp macro="" textlink="">
        <xdr:nvSpPr>
          <xdr:cNvPr id="21" name="Left Arrow 20"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/>
        </xdr:nvSpPr>
        <xdr:spPr>
          <a:xfrm>
            <a:off x="11856768" y="24425893"/>
            <a:ext cx="1804803" cy="494806"/>
          </a:xfrm>
          <a:prstGeom prst="leftArrow">
            <a:avLst/>
          </a:prstGeom>
          <a:solidFill>
            <a:schemeClr val="bg2">
              <a:lumMod val="7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 b="1"/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 txBox="1"/>
        </xdr:nvSpPr>
        <xdr:spPr>
          <a:xfrm>
            <a:off x="24491" y="19977100"/>
            <a:ext cx="3183081" cy="63458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2800"/>
              <a:t>Big Wheel Kit</a:t>
            </a:r>
          </a:p>
        </xdr:txBody>
      </xdr:sp>
    </xdr:grpSp>
    <xdr:clientData/>
  </xdr:twoCellAnchor>
  <xdr:twoCellAnchor>
    <xdr:from>
      <xdr:col>0</xdr:col>
      <xdr:colOff>330200</xdr:colOff>
      <xdr:row>259</xdr:row>
      <xdr:rowOff>50800</xdr:rowOff>
    </xdr:from>
    <xdr:to>
      <xdr:col>11</xdr:col>
      <xdr:colOff>332696</xdr:colOff>
      <xdr:row>286</xdr:row>
      <xdr:rowOff>96945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GrpSpPr/>
      </xdr:nvGrpSpPr>
      <xdr:grpSpPr>
        <a:xfrm>
          <a:off x="330200" y="43103800"/>
          <a:ext cx="7177996" cy="4503845"/>
          <a:chOff x="609600" y="25425400"/>
          <a:chExt cx="6708096" cy="4503845"/>
        </a:xfrm>
      </xdr:grpSpPr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609600" y="26227396"/>
            <a:ext cx="6708096" cy="3701849"/>
          </a:xfrm>
          <a:prstGeom prst="rect">
            <a:avLst/>
          </a:prstGeom>
        </xdr:spPr>
      </xdr:pic>
      <xdr:sp macro="" textlink="">
        <xdr:nvSpPr>
          <xdr:cNvPr id="25" name="Left Arrow 24"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/>
        </xdr:nvSpPr>
        <xdr:spPr>
          <a:xfrm>
            <a:off x="4825342" y="26586295"/>
            <a:ext cx="1148772" cy="384107"/>
          </a:xfrm>
          <a:prstGeom prst="leftArrow">
            <a:avLst/>
          </a:prstGeom>
          <a:solidFill>
            <a:schemeClr val="bg2">
              <a:lumMod val="7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 b="1"/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00000000-0008-0000-0200-00001A000000}"/>
              </a:ext>
            </a:extLst>
          </xdr:cNvPr>
          <xdr:cNvSpPr txBox="1"/>
        </xdr:nvSpPr>
        <xdr:spPr>
          <a:xfrm>
            <a:off x="616116" y="25425400"/>
            <a:ext cx="3183081" cy="62345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2800"/>
              <a:t>Silent Running</a:t>
            </a:r>
          </a:p>
        </xdr:txBody>
      </xdr:sp>
    </xdr:grpSp>
    <xdr:clientData/>
  </xdr:twoCellAnchor>
  <xdr:twoCellAnchor editAs="oneCell">
    <xdr:from>
      <xdr:col>0</xdr:col>
      <xdr:colOff>558800</xdr:colOff>
      <xdr:row>3</xdr:row>
      <xdr:rowOff>12700</xdr:rowOff>
    </xdr:from>
    <xdr:to>
      <xdr:col>8</xdr:col>
      <xdr:colOff>38100</xdr:colOff>
      <xdr:row>33</xdr:row>
      <xdr:rowOff>100789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0" y="673100"/>
          <a:ext cx="4356100" cy="5041089"/>
        </a:xfrm>
        <a:prstGeom prst="rect">
          <a:avLst/>
        </a:prstGeom>
      </xdr:spPr>
    </xdr:pic>
    <xdr:clientData/>
  </xdr:twoCellAnchor>
  <xdr:twoCellAnchor>
    <xdr:from>
      <xdr:col>4</xdr:col>
      <xdr:colOff>50800</xdr:colOff>
      <xdr:row>29</xdr:row>
      <xdr:rowOff>50800</xdr:rowOff>
    </xdr:from>
    <xdr:to>
      <xdr:col>6</xdr:col>
      <xdr:colOff>101600</xdr:colOff>
      <xdr:row>32</xdr:row>
      <xdr:rowOff>25400</xdr:rowOff>
    </xdr:to>
    <xdr:sp macro="" textlink="">
      <xdr:nvSpPr>
        <xdr:cNvPr id="28" name="Left Arrow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2489200" y="5003800"/>
          <a:ext cx="1270000" cy="469900"/>
        </a:xfrm>
        <a:prstGeom prst="leftArrow">
          <a:avLst/>
        </a:prstGeom>
        <a:solidFill>
          <a:schemeClr val="bg2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355600</xdr:colOff>
      <xdr:row>227</xdr:row>
      <xdr:rowOff>114300</xdr:rowOff>
    </xdr:from>
    <xdr:to>
      <xdr:col>9</xdr:col>
      <xdr:colOff>404018</xdr:colOff>
      <xdr:row>256</xdr:row>
      <xdr:rowOff>139769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355600" y="37884100"/>
          <a:ext cx="5534818" cy="4813369"/>
          <a:chOff x="355600" y="31711900"/>
          <a:chExt cx="5534818" cy="4813369"/>
        </a:xfrm>
      </xdr:grpSpPr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55600" y="35826700"/>
            <a:ext cx="5534818" cy="698569"/>
          </a:xfrm>
          <a:prstGeom prst="rect">
            <a:avLst/>
          </a:prstGeom>
        </xdr:spPr>
      </xdr:pic>
      <xdr:grpSp>
        <xdr:nvGrpSpPr>
          <xdr:cNvPr id="32" name="Group 31">
            <a:extLst>
              <a:ext uri="{FF2B5EF4-FFF2-40B4-BE49-F238E27FC236}">
                <a16:creationId xmlns:a16="http://schemas.microsoft.com/office/drawing/2014/main" id="{00000000-0008-0000-0200-000020000000}"/>
              </a:ext>
            </a:extLst>
          </xdr:cNvPr>
          <xdr:cNvGrpSpPr/>
        </xdr:nvGrpSpPr>
        <xdr:grpSpPr>
          <a:xfrm>
            <a:off x="381001" y="31711900"/>
            <a:ext cx="5194050" cy="4676705"/>
            <a:chOff x="215901" y="20828000"/>
            <a:chExt cx="5194050" cy="4676705"/>
          </a:xfrm>
        </xdr:grpSpPr>
        <xdr:pic>
          <xdr:nvPicPr>
            <xdr:cNvPr id="29" name="Picture 28" descr="Image result for silent drive II ski doo">
              <a:extLst>
                <a:ext uri="{FF2B5EF4-FFF2-40B4-BE49-F238E27FC236}">
                  <a16:creationId xmlns:a16="http://schemas.microsoft.com/office/drawing/2014/main" id="{00000000-0008-0000-0200-00001D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28600" y="21653501"/>
              <a:ext cx="5181351" cy="320040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30" name="Left Arrow 29">
              <a:extLst>
                <a:ext uri="{FF2B5EF4-FFF2-40B4-BE49-F238E27FC236}">
                  <a16:creationId xmlns:a16="http://schemas.microsoft.com/office/drawing/2014/main" id="{00000000-0008-0000-0200-00001E000000}"/>
                </a:ext>
              </a:extLst>
            </xdr:cNvPr>
            <xdr:cNvSpPr/>
          </xdr:nvSpPr>
          <xdr:spPr>
            <a:xfrm rot="10800000">
              <a:off x="2984500" y="25120600"/>
              <a:ext cx="1148773" cy="384105"/>
            </a:xfrm>
            <a:prstGeom prst="leftArrow">
              <a:avLst/>
            </a:prstGeom>
            <a:solidFill>
              <a:schemeClr val="bg2">
                <a:lumMod val="75000"/>
              </a:schemeClr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en-US" b="1"/>
            </a:p>
          </xdr:txBody>
        </xdr:sp>
        <xdr:sp macro="" textlink="">
          <xdr:nvSpPr>
            <xdr:cNvPr id="31" name="TextBox 30">
              <a:extLst>
                <a:ext uri="{FF2B5EF4-FFF2-40B4-BE49-F238E27FC236}">
                  <a16:creationId xmlns:a16="http://schemas.microsoft.com/office/drawing/2014/main" id="{00000000-0008-0000-0200-00001F000000}"/>
                </a:ext>
              </a:extLst>
            </xdr:cNvPr>
            <xdr:cNvSpPr txBox="1"/>
          </xdr:nvSpPr>
          <xdr:spPr>
            <a:xfrm>
              <a:off x="215901" y="20828000"/>
              <a:ext cx="2184400" cy="623454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n-US" sz="2800"/>
                <a:t>Drive Shaft</a:t>
              </a:r>
            </a:p>
          </xdr:txBody>
        </xdr:sp>
      </xdr:grpSp>
    </xdr:grpSp>
    <xdr:clientData/>
  </xdr:twoCellAnchor>
  <xdr:twoCellAnchor>
    <xdr:from>
      <xdr:col>0</xdr:col>
      <xdr:colOff>419101</xdr:colOff>
      <xdr:row>194</xdr:row>
      <xdr:rowOff>101600</xdr:rowOff>
    </xdr:from>
    <xdr:to>
      <xdr:col>14</xdr:col>
      <xdr:colOff>349689</xdr:colOff>
      <xdr:row>225</xdr:row>
      <xdr:rowOff>114300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pSpPr/>
      </xdr:nvGrpSpPr>
      <xdr:grpSpPr>
        <a:xfrm>
          <a:off x="419101" y="32423100"/>
          <a:ext cx="9290488" cy="5130800"/>
          <a:chOff x="63501" y="20231100"/>
          <a:chExt cx="8464988" cy="5130800"/>
        </a:xfrm>
      </xdr:grpSpPr>
      <xdr:pic>
        <xdr:nvPicPr>
          <xdr:cNvPr id="33" name="Picture 32" descr="Image result for silent drive II ski doo track">
            <a:extLst>
              <a:ext uri="{FF2B5EF4-FFF2-40B4-BE49-F238E27FC236}">
                <a16:creationId xmlns:a16="http://schemas.microsoft.com/office/drawing/2014/main" id="{00000000-0008-0000-0200-00002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1" y="21361400"/>
            <a:ext cx="5233212" cy="40005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00000000-0008-0000-0200-000023000000}"/>
              </a:ext>
            </a:extLst>
          </xdr:cNvPr>
          <xdr:cNvSpPr txBox="1"/>
        </xdr:nvSpPr>
        <xdr:spPr>
          <a:xfrm>
            <a:off x="165100" y="20231100"/>
            <a:ext cx="2184400" cy="62345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2800"/>
              <a:t>Track</a:t>
            </a:r>
          </a:p>
        </xdr:txBody>
      </xdr:sp>
      <xdr:pic>
        <xdr:nvPicPr>
          <xdr:cNvPr id="36" name="Picture 35">
            <a:extLst>
              <a:ext uri="{FF2B5EF4-FFF2-40B4-BE49-F238E27FC236}">
                <a16:creationId xmlns:a16="http://schemas.microsoft.com/office/drawing/2014/main" id="{00000000-0008-0000-02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84800" y="21348700"/>
            <a:ext cx="3143689" cy="1552792"/>
          </a:xfrm>
          <a:prstGeom prst="rect">
            <a:avLst/>
          </a:prstGeom>
        </xdr:spPr>
      </xdr:pic>
      <xdr:sp macro="" textlink="">
        <xdr:nvSpPr>
          <xdr:cNvPr id="37" name="Left Arrow 36">
            <a:extLst>
              <a:ext uri="{FF2B5EF4-FFF2-40B4-BE49-F238E27FC236}">
                <a16:creationId xmlns:a16="http://schemas.microsoft.com/office/drawing/2014/main" id="{00000000-0008-0000-0200-000025000000}"/>
              </a:ext>
            </a:extLst>
          </xdr:cNvPr>
          <xdr:cNvSpPr/>
        </xdr:nvSpPr>
        <xdr:spPr>
          <a:xfrm>
            <a:off x="6934200" y="22301200"/>
            <a:ext cx="1148773" cy="384105"/>
          </a:xfrm>
          <a:prstGeom prst="leftArrow">
            <a:avLst/>
          </a:prstGeom>
          <a:solidFill>
            <a:schemeClr val="bg2">
              <a:lumMod val="7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 b="1"/>
          </a:p>
        </xdr:txBody>
      </xdr:sp>
    </xdr:grpSp>
    <xdr:clientData/>
  </xdr:twoCellAnchor>
  <xdr:twoCellAnchor>
    <xdr:from>
      <xdr:col>0</xdr:col>
      <xdr:colOff>266700</xdr:colOff>
      <xdr:row>289</xdr:row>
      <xdr:rowOff>12700</xdr:rowOff>
    </xdr:from>
    <xdr:to>
      <xdr:col>13</xdr:col>
      <xdr:colOff>596900</xdr:colOff>
      <xdr:row>317</xdr:row>
      <xdr:rowOff>10380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E0D6A7E2-4798-461E-ACF0-A01FE1E7B653}"/>
            </a:ext>
          </a:extLst>
        </xdr:cNvPr>
        <xdr:cNvGrpSpPr/>
      </xdr:nvGrpSpPr>
      <xdr:grpSpPr>
        <a:xfrm>
          <a:off x="266700" y="48018700"/>
          <a:ext cx="9080500" cy="4620480"/>
          <a:chOff x="266700" y="41846500"/>
          <a:chExt cx="8255000" cy="4620480"/>
        </a:xfrm>
      </xdr:grpSpPr>
      <xdr:pic>
        <xdr:nvPicPr>
          <xdr:cNvPr id="39" name="Picture 38">
            <a:extLst>
              <a:ext uri="{FF2B5EF4-FFF2-40B4-BE49-F238E27FC236}">
                <a16:creationId xmlns:a16="http://schemas.microsoft.com/office/drawing/2014/main" id="{00000000-0008-0000-02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334739" y="43087709"/>
            <a:ext cx="4401386" cy="3379271"/>
          </a:xfrm>
          <a:prstGeom prst="rect">
            <a:avLst/>
          </a:prstGeom>
        </xdr:spPr>
      </xdr:pic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00000000-0008-0000-0200-000028000000}"/>
              </a:ext>
            </a:extLst>
          </xdr:cNvPr>
          <xdr:cNvSpPr txBox="1"/>
        </xdr:nvSpPr>
        <xdr:spPr>
          <a:xfrm>
            <a:off x="266700" y="41846500"/>
            <a:ext cx="8255000" cy="9906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2800"/>
              <a:t>Sound material</a:t>
            </a:r>
            <a:r>
              <a:rPr lang="en-US" sz="2800" baseline="0"/>
              <a:t> </a:t>
            </a:r>
          </a:p>
          <a:p>
            <a:pPr algn="ctr"/>
            <a:r>
              <a:rPr lang="en-US" sz="2800" baseline="0"/>
              <a:t>(clutch cover, side panels, secondary airbox prefilter)</a:t>
            </a:r>
            <a:endParaRPr lang="en-US" sz="2800"/>
          </a:p>
        </xdr:txBody>
      </xdr:sp>
      <xdr:sp macro="" textlink="">
        <xdr:nvSpPr>
          <xdr:cNvPr id="41" name="Left Arrow 40">
            <a:extLst>
              <a:ext uri="{FF2B5EF4-FFF2-40B4-BE49-F238E27FC236}">
                <a16:creationId xmlns:a16="http://schemas.microsoft.com/office/drawing/2014/main" id="{00000000-0008-0000-0200-000029000000}"/>
              </a:ext>
            </a:extLst>
          </xdr:cNvPr>
          <xdr:cNvSpPr/>
        </xdr:nvSpPr>
        <xdr:spPr>
          <a:xfrm>
            <a:off x="4737100" y="43942000"/>
            <a:ext cx="1148772" cy="384107"/>
          </a:xfrm>
          <a:prstGeom prst="leftArrow">
            <a:avLst/>
          </a:prstGeom>
          <a:solidFill>
            <a:schemeClr val="bg2">
              <a:lumMod val="7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 b="1"/>
          </a:p>
        </xdr:txBody>
      </xdr:sp>
      <xdr:sp macro="" textlink="">
        <xdr:nvSpPr>
          <xdr:cNvPr id="42" name="Left Arrow 41">
            <a:extLst>
              <a:ext uri="{FF2B5EF4-FFF2-40B4-BE49-F238E27FC236}">
                <a16:creationId xmlns:a16="http://schemas.microsoft.com/office/drawing/2014/main" id="{00000000-0008-0000-0200-00002A000000}"/>
              </a:ext>
            </a:extLst>
          </xdr:cNvPr>
          <xdr:cNvSpPr/>
        </xdr:nvSpPr>
        <xdr:spPr>
          <a:xfrm>
            <a:off x="4737100" y="45935900"/>
            <a:ext cx="1148772" cy="384107"/>
          </a:xfrm>
          <a:prstGeom prst="leftArrow">
            <a:avLst/>
          </a:prstGeom>
          <a:solidFill>
            <a:schemeClr val="bg2">
              <a:lumMod val="7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 b="1"/>
          </a:p>
        </xdr:txBody>
      </xdr:sp>
      <xdr:sp macro="" textlink="">
        <xdr:nvSpPr>
          <xdr:cNvPr id="43" name="Left Arrow 42">
            <a:extLst>
              <a:ext uri="{FF2B5EF4-FFF2-40B4-BE49-F238E27FC236}">
                <a16:creationId xmlns:a16="http://schemas.microsoft.com/office/drawing/2014/main" id="{00000000-0008-0000-0200-00002B000000}"/>
              </a:ext>
            </a:extLst>
          </xdr:cNvPr>
          <xdr:cNvSpPr/>
        </xdr:nvSpPr>
        <xdr:spPr>
          <a:xfrm>
            <a:off x="4724400" y="45135800"/>
            <a:ext cx="1148772" cy="384107"/>
          </a:xfrm>
          <a:prstGeom prst="leftArrow">
            <a:avLst/>
          </a:prstGeom>
          <a:solidFill>
            <a:schemeClr val="bg2">
              <a:lumMod val="7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 b="1"/>
          </a:p>
        </xdr:txBody>
      </xdr:sp>
      <xdr:sp macro="" textlink="">
        <xdr:nvSpPr>
          <xdr:cNvPr id="44" name="Left Arrow 43">
            <a:extLst>
              <a:ext uri="{FF2B5EF4-FFF2-40B4-BE49-F238E27FC236}">
                <a16:creationId xmlns:a16="http://schemas.microsoft.com/office/drawing/2014/main" id="{00000000-0008-0000-0200-00002C000000}"/>
              </a:ext>
            </a:extLst>
          </xdr:cNvPr>
          <xdr:cNvSpPr/>
        </xdr:nvSpPr>
        <xdr:spPr>
          <a:xfrm>
            <a:off x="4749800" y="44348400"/>
            <a:ext cx="1148772" cy="384107"/>
          </a:xfrm>
          <a:prstGeom prst="leftArrow">
            <a:avLst/>
          </a:prstGeom>
          <a:solidFill>
            <a:schemeClr val="bg2">
              <a:lumMod val="7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 b="1"/>
          </a:p>
        </xdr:txBody>
      </xdr:sp>
      <xdr:sp macro="" textlink="">
        <xdr:nvSpPr>
          <xdr:cNvPr id="45" name="Left Arrow 44">
            <a:extLst>
              <a:ext uri="{FF2B5EF4-FFF2-40B4-BE49-F238E27FC236}">
                <a16:creationId xmlns:a16="http://schemas.microsoft.com/office/drawing/2014/main" id="{00000000-0008-0000-0200-00002D000000}"/>
              </a:ext>
            </a:extLst>
          </xdr:cNvPr>
          <xdr:cNvSpPr/>
        </xdr:nvSpPr>
        <xdr:spPr>
          <a:xfrm>
            <a:off x="4737100" y="45542200"/>
            <a:ext cx="1148772" cy="384107"/>
          </a:xfrm>
          <a:prstGeom prst="leftArrow">
            <a:avLst/>
          </a:prstGeom>
          <a:solidFill>
            <a:schemeClr val="bg2">
              <a:lumMod val="75000"/>
            </a:schemeClr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 b="1"/>
          </a:p>
        </xdr:txBody>
      </xdr:sp>
    </xdr:grpSp>
    <xdr:clientData/>
  </xdr:twoCellAnchor>
  <xdr:twoCellAnchor editAs="oneCell">
    <xdr:from>
      <xdr:col>0</xdr:col>
      <xdr:colOff>381000</xdr:colOff>
      <xdr:row>128</xdr:row>
      <xdr:rowOff>38100</xdr:rowOff>
    </xdr:from>
    <xdr:to>
      <xdr:col>8</xdr:col>
      <xdr:colOff>406400</xdr:colOff>
      <xdr:row>157</xdr:row>
      <xdr:rowOff>25400</xdr:rowOff>
    </xdr:to>
    <xdr:pic>
      <xdr:nvPicPr>
        <xdr:cNvPr id="46" name="Picture 45" descr="Image result for slp mohawk skis">
          <a:extLst>
            <a:ext uri="{FF2B5EF4-FFF2-40B4-BE49-F238E27FC236}">
              <a16:creationId xmlns:a16="http://schemas.microsoft.com/office/drawing/2014/main" id="{AFBE2EF9-E8EB-4D62-857C-4CE703538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336000"/>
          <a:ext cx="4902200" cy="490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6</xdr:col>
      <xdr:colOff>137803</xdr:colOff>
      <xdr:row>124</xdr:row>
      <xdr:rowOff>128154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24645AF3-6C73-4380-95C6-14C4C632E358}"/>
            </a:ext>
          </a:extLst>
        </xdr:cNvPr>
        <xdr:cNvSpPr txBox="1"/>
      </xdr:nvSpPr>
      <xdr:spPr>
        <a:xfrm>
          <a:off x="609600" y="20142200"/>
          <a:ext cx="3185803" cy="6234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800"/>
            <a:t>SLP Mohawk</a:t>
          </a:r>
          <a:r>
            <a:rPr lang="en-US" sz="2800" baseline="0"/>
            <a:t> Skis</a:t>
          </a:r>
          <a:endParaRPr lang="en-US" sz="2800"/>
        </a:p>
      </xdr:txBody>
    </xdr:sp>
    <xdr:clientData/>
  </xdr:twoCellAnchor>
  <xdr:twoCellAnchor editAs="oneCell">
    <xdr:from>
      <xdr:col>8</xdr:col>
      <xdr:colOff>522475</xdr:colOff>
      <xdr:row>128</xdr:row>
      <xdr:rowOff>127000</xdr:rowOff>
    </xdr:from>
    <xdr:to>
      <xdr:col>19</xdr:col>
      <xdr:colOff>99144</xdr:colOff>
      <xdr:row>133</xdr:row>
      <xdr:rowOff>69916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CECE1E8-1226-4B6B-9A69-710BD7419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9275" y="21424900"/>
          <a:ext cx="8314269" cy="768416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127001</xdr:colOff>
      <xdr:row>135</xdr:row>
      <xdr:rowOff>73538</xdr:rowOff>
    </xdr:from>
    <xdr:to>
      <xdr:col>18</xdr:col>
      <xdr:colOff>304801</xdr:colOff>
      <xdr:row>150</xdr:row>
      <xdr:rowOff>139700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C88B309-0ABC-4DFC-B4E7-8D837A4E1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3401" y="22527138"/>
          <a:ext cx="7200900" cy="2542662"/>
        </a:xfrm>
        <a:prstGeom prst="rect">
          <a:avLst/>
        </a:prstGeom>
      </xdr:spPr>
    </xdr:pic>
    <xdr:clientData/>
  </xdr:twoCellAnchor>
  <xdr:twoCellAnchor>
    <xdr:from>
      <xdr:col>19</xdr:col>
      <xdr:colOff>101600</xdr:colOff>
      <xdr:row>152</xdr:row>
      <xdr:rowOff>114300</xdr:rowOff>
    </xdr:from>
    <xdr:to>
      <xdr:col>21</xdr:col>
      <xdr:colOff>31173</xdr:colOff>
      <xdr:row>154</xdr:row>
      <xdr:rowOff>41205</xdr:rowOff>
    </xdr:to>
    <xdr:sp macro="" textlink="">
      <xdr:nvSpPr>
        <xdr:cNvPr id="52" name="Left Arrow 16">
          <a:extLst>
            <a:ext uri="{FF2B5EF4-FFF2-40B4-BE49-F238E27FC236}">
              <a16:creationId xmlns:a16="http://schemas.microsoft.com/office/drawing/2014/main" id="{1CA4ED9B-246C-4BD1-90B1-0AEC6632681F}"/>
            </a:ext>
          </a:extLst>
        </xdr:cNvPr>
        <xdr:cNvSpPr/>
      </xdr:nvSpPr>
      <xdr:spPr>
        <a:xfrm>
          <a:off x="13716000" y="25374600"/>
          <a:ext cx="1148773" cy="384105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65"/>
  <sheetViews>
    <sheetView tabSelected="1" zoomScaleNormal="100" workbookViewId="0">
      <pane ySplit="2" topLeftCell="A142" activePane="bottomLeft" state="frozen"/>
      <selection pane="bottomLeft" activeCell="C154" sqref="C154"/>
    </sheetView>
  </sheetViews>
  <sheetFormatPr defaultRowHeight="12.75"/>
  <cols>
    <col min="1" max="1" width="46.85546875" customWidth="1"/>
    <col min="2" max="2" width="36.42578125" customWidth="1"/>
    <col min="3" max="7" width="16.7109375" style="29" customWidth="1"/>
  </cols>
  <sheetData>
    <row r="1" spans="1:7" ht="13.5" thickBot="1">
      <c r="A1" s="5" t="s">
        <v>99</v>
      </c>
      <c r="B1" s="5" t="s">
        <v>61</v>
      </c>
      <c r="C1" s="55" t="s">
        <v>105</v>
      </c>
      <c r="D1" s="56"/>
      <c r="E1" s="56"/>
      <c r="F1" s="56"/>
      <c r="G1" s="57"/>
    </row>
    <row r="2" spans="1:7" ht="64.5" thickTop="1">
      <c r="A2" s="4"/>
      <c r="B2" s="4"/>
      <c r="C2" s="28" t="s">
        <v>100</v>
      </c>
      <c r="D2" s="28" t="s">
        <v>101</v>
      </c>
      <c r="E2" s="28" t="s">
        <v>122</v>
      </c>
      <c r="F2" s="28" t="s">
        <v>123</v>
      </c>
      <c r="G2" s="28" t="s">
        <v>118</v>
      </c>
    </row>
    <row r="3" spans="1:7" ht="11.25" customHeight="1">
      <c r="A3" s="2"/>
      <c r="B3" s="6"/>
      <c r="C3" s="19"/>
      <c r="D3" s="19"/>
      <c r="E3" s="19"/>
      <c r="F3" s="19"/>
      <c r="G3" s="19"/>
    </row>
    <row r="4" spans="1:7" ht="18" customHeight="1">
      <c r="A4" s="1" t="s">
        <v>126</v>
      </c>
      <c r="B4" s="35" t="s">
        <v>152</v>
      </c>
      <c r="C4" s="19"/>
      <c r="D4" s="19"/>
      <c r="E4" s="19"/>
      <c r="F4" s="19"/>
      <c r="G4" s="36">
        <v>11399</v>
      </c>
    </row>
    <row r="5" spans="1:7">
      <c r="A5" s="8"/>
      <c r="B5" s="7"/>
      <c r="C5" s="19"/>
      <c r="D5" s="19"/>
      <c r="E5" s="19"/>
      <c r="F5" s="19"/>
      <c r="G5" s="19"/>
    </row>
    <row r="6" spans="1:7">
      <c r="A6" s="9" t="s">
        <v>106</v>
      </c>
      <c r="B6" s="7"/>
      <c r="C6" s="19"/>
      <c r="D6" s="19"/>
      <c r="E6" s="19"/>
      <c r="F6" s="19"/>
      <c r="G6" s="19"/>
    </row>
    <row r="7" spans="1:7">
      <c r="A7" s="8" t="s">
        <v>62</v>
      </c>
      <c r="B7" s="7" t="s">
        <v>130</v>
      </c>
      <c r="C7" s="19"/>
      <c r="D7" s="19"/>
      <c r="E7" s="19"/>
      <c r="F7" s="19"/>
      <c r="G7" s="19">
        <f t="shared" ref="G7:G67" si="0">MAX(C7:F7)</f>
        <v>0</v>
      </c>
    </row>
    <row r="8" spans="1:7">
      <c r="A8" s="8" t="s">
        <v>63</v>
      </c>
      <c r="B8" s="7" t="s">
        <v>131</v>
      </c>
      <c r="C8" s="19"/>
      <c r="D8" s="19"/>
      <c r="E8" s="19"/>
      <c r="F8" s="19"/>
      <c r="G8" s="19">
        <f t="shared" si="0"/>
        <v>0</v>
      </c>
    </row>
    <row r="9" spans="1:7">
      <c r="A9" s="8" t="s">
        <v>64</v>
      </c>
      <c r="B9" s="7" t="s">
        <v>130</v>
      </c>
      <c r="C9" s="19"/>
      <c r="D9" s="19"/>
      <c r="E9" s="19"/>
      <c r="F9" s="19"/>
      <c r="G9" s="19">
        <f t="shared" si="0"/>
        <v>0</v>
      </c>
    </row>
    <row r="10" spans="1:7">
      <c r="A10" s="8" t="s">
        <v>65</v>
      </c>
      <c r="B10" s="7" t="s">
        <v>131</v>
      </c>
      <c r="C10" s="19"/>
      <c r="D10" s="19"/>
      <c r="E10" s="19"/>
      <c r="F10" s="19"/>
      <c r="G10" s="19">
        <f t="shared" si="0"/>
        <v>0</v>
      </c>
    </row>
    <row r="11" spans="1:7">
      <c r="A11" s="8" t="s">
        <v>66</v>
      </c>
      <c r="B11" s="7" t="s">
        <v>130</v>
      </c>
      <c r="C11" s="19"/>
      <c r="D11" s="19"/>
      <c r="E11" s="19"/>
      <c r="F11" s="19"/>
      <c r="G11" s="19">
        <f t="shared" si="0"/>
        <v>0</v>
      </c>
    </row>
    <row r="12" spans="1:7">
      <c r="A12" s="8" t="s">
        <v>67</v>
      </c>
      <c r="B12" s="7" t="s">
        <v>130</v>
      </c>
      <c r="C12" s="19"/>
      <c r="D12" s="19"/>
      <c r="E12" s="19"/>
      <c r="F12" s="19"/>
      <c r="G12" s="19">
        <f t="shared" si="0"/>
        <v>0</v>
      </c>
    </row>
    <row r="13" spans="1:7">
      <c r="A13" s="8" t="s">
        <v>88</v>
      </c>
      <c r="B13" s="7" t="s">
        <v>130</v>
      </c>
      <c r="C13" s="19"/>
      <c r="D13" s="19"/>
      <c r="E13" s="19"/>
      <c r="F13" s="19"/>
      <c r="G13" s="19">
        <f t="shared" si="0"/>
        <v>0</v>
      </c>
    </row>
    <row r="14" spans="1:7">
      <c r="A14" s="10" t="s">
        <v>20</v>
      </c>
      <c r="B14" s="7" t="s">
        <v>130</v>
      </c>
      <c r="C14" s="19"/>
      <c r="D14" s="19"/>
      <c r="E14" s="19"/>
      <c r="F14" s="19"/>
      <c r="G14" s="19">
        <f t="shared" si="0"/>
        <v>0</v>
      </c>
    </row>
    <row r="15" spans="1:7">
      <c r="A15" s="10" t="s">
        <v>117</v>
      </c>
      <c r="B15" s="7" t="s">
        <v>131</v>
      </c>
      <c r="C15" s="19"/>
      <c r="D15" s="19"/>
      <c r="E15" s="19"/>
      <c r="F15" s="19"/>
      <c r="G15" s="19">
        <f t="shared" si="0"/>
        <v>0</v>
      </c>
    </row>
    <row r="16" spans="1:7">
      <c r="A16" s="8"/>
      <c r="B16" s="7"/>
      <c r="C16" s="19"/>
      <c r="D16" s="19"/>
      <c r="E16" s="19"/>
      <c r="F16" s="19"/>
      <c r="G16" s="19"/>
    </row>
    <row r="17" spans="1:8" ht="38.25">
      <c r="A17" s="9" t="s">
        <v>52</v>
      </c>
      <c r="B17" s="7" t="s">
        <v>141</v>
      </c>
      <c r="C17" s="19"/>
      <c r="D17" s="19"/>
      <c r="E17" s="19"/>
      <c r="F17" s="19"/>
      <c r="G17" s="19"/>
    </row>
    <row r="18" spans="1:8">
      <c r="A18" s="8" t="s">
        <v>60</v>
      </c>
      <c r="B18" s="7" t="s">
        <v>127</v>
      </c>
      <c r="C18" s="19"/>
      <c r="D18" s="19"/>
      <c r="E18" s="19"/>
      <c r="F18" s="19"/>
      <c r="G18" s="19">
        <f t="shared" si="0"/>
        <v>0</v>
      </c>
    </row>
    <row r="19" spans="1:8">
      <c r="A19" s="10" t="s">
        <v>28</v>
      </c>
      <c r="B19" s="7" t="s">
        <v>130</v>
      </c>
      <c r="C19" s="19"/>
      <c r="D19" s="19"/>
      <c r="E19" s="19"/>
      <c r="F19" s="19"/>
      <c r="G19" s="19">
        <f t="shared" si="0"/>
        <v>0</v>
      </c>
    </row>
    <row r="20" spans="1:8">
      <c r="A20" s="10" t="s">
        <v>112</v>
      </c>
      <c r="B20" s="7" t="s">
        <v>130</v>
      </c>
      <c r="C20" s="19"/>
      <c r="D20" s="19"/>
      <c r="E20" s="19"/>
      <c r="F20" s="19"/>
      <c r="G20" s="19">
        <f t="shared" si="0"/>
        <v>0</v>
      </c>
    </row>
    <row r="21" spans="1:8">
      <c r="A21" s="10" t="s">
        <v>113</v>
      </c>
      <c r="B21" s="7" t="s">
        <v>130</v>
      </c>
      <c r="C21" s="19"/>
      <c r="D21" s="19"/>
      <c r="E21" s="19"/>
      <c r="F21" s="19"/>
      <c r="G21" s="19">
        <f t="shared" si="0"/>
        <v>0</v>
      </c>
    </row>
    <row r="22" spans="1:8">
      <c r="A22" s="10" t="s">
        <v>37</v>
      </c>
      <c r="B22" s="7" t="s">
        <v>130</v>
      </c>
      <c r="C22" s="19"/>
      <c r="D22" s="19"/>
      <c r="E22" s="19"/>
      <c r="F22" s="19"/>
      <c r="G22" s="19">
        <f t="shared" si="0"/>
        <v>0</v>
      </c>
    </row>
    <row r="23" spans="1:8">
      <c r="A23" s="10" t="s">
        <v>36</v>
      </c>
      <c r="B23" s="27" t="s">
        <v>131</v>
      </c>
      <c r="C23" s="19"/>
      <c r="D23" s="19"/>
      <c r="E23" s="19"/>
      <c r="F23" s="19"/>
      <c r="G23" s="19">
        <f t="shared" si="0"/>
        <v>0</v>
      </c>
    </row>
    <row r="24" spans="1:8">
      <c r="A24" s="10" t="s">
        <v>102</v>
      </c>
      <c r="B24" s="7" t="s">
        <v>128</v>
      </c>
      <c r="C24" s="19"/>
      <c r="D24" s="19"/>
      <c r="E24" s="19"/>
      <c r="F24" s="19"/>
      <c r="G24" s="19">
        <f t="shared" si="0"/>
        <v>0</v>
      </c>
    </row>
    <row r="25" spans="1:8">
      <c r="A25" s="8" t="s">
        <v>87</v>
      </c>
      <c r="B25" s="7" t="s">
        <v>131</v>
      </c>
      <c r="C25" s="19"/>
      <c r="D25" s="19"/>
      <c r="E25" s="19"/>
      <c r="F25" s="19"/>
      <c r="G25" s="19">
        <f t="shared" si="0"/>
        <v>0</v>
      </c>
    </row>
    <row r="26" spans="1:8">
      <c r="A26" s="8" t="s">
        <v>117</v>
      </c>
      <c r="B26" s="7" t="s">
        <v>131</v>
      </c>
      <c r="C26" s="19"/>
      <c r="D26" s="19"/>
      <c r="E26" s="19"/>
      <c r="F26" s="19"/>
      <c r="G26" s="19">
        <f t="shared" si="0"/>
        <v>0</v>
      </c>
    </row>
    <row r="27" spans="1:8">
      <c r="A27" s="10"/>
      <c r="B27" s="7"/>
      <c r="C27" s="19"/>
      <c r="D27" s="19"/>
      <c r="E27" s="19"/>
      <c r="F27" s="19"/>
      <c r="G27" s="19"/>
    </row>
    <row r="28" spans="1:8">
      <c r="A28" s="9" t="s">
        <v>7</v>
      </c>
      <c r="B28" s="7"/>
      <c r="C28" s="19"/>
      <c r="D28" s="19"/>
      <c r="E28" s="19"/>
      <c r="F28" s="19"/>
      <c r="G28" s="19"/>
    </row>
    <row r="29" spans="1:8">
      <c r="A29" s="10" t="s">
        <v>59</v>
      </c>
      <c r="B29" s="7" t="s">
        <v>131</v>
      </c>
      <c r="C29" s="19"/>
      <c r="D29" s="19"/>
      <c r="E29" s="19"/>
      <c r="F29" s="19"/>
      <c r="G29" s="19">
        <f t="shared" si="0"/>
        <v>0</v>
      </c>
    </row>
    <row r="30" spans="1:8">
      <c r="A30" s="10" t="s">
        <v>39</v>
      </c>
      <c r="B30" s="7" t="s">
        <v>131</v>
      </c>
      <c r="C30" s="19"/>
      <c r="D30" s="19"/>
      <c r="E30" s="19"/>
      <c r="F30" s="19"/>
      <c r="G30" s="19">
        <f t="shared" si="0"/>
        <v>0</v>
      </c>
    </row>
    <row r="31" spans="1:8">
      <c r="A31" s="10" t="s">
        <v>114</v>
      </c>
      <c r="B31" s="7" t="s">
        <v>131</v>
      </c>
      <c r="C31" s="19"/>
      <c r="D31" s="19"/>
      <c r="E31" s="19"/>
      <c r="F31" s="19"/>
      <c r="G31" s="19">
        <f t="shared" si="0"/>
        <v>0</v>
      </c>
    </row>
    <row r="32" spans="1:8">
      <c r="A32" s="42" t="s">
        <v>40</v>
      </c>
      <c r="B32" s="24" t="s">
        <v>130</v>
      </c>
      <c r="C32" s="30"/>
      <c r="D32" s="30"/>
      <c r="E32" s="30"/>
      <c r="F32" s="30"/>
      <c r="G32" s="19">
        <f t="shared" si="0"/>
        <v>0</v>
      </c>
      <c r="H32" s="41"/>
    </row>
    <row r="33" spans="1:7">
      <c r="A33" s="10" t="s">
        <v>82</v>
      </c>
      <c r="B33" s="7" t="s">
        <v>131</v>
      </c>
      <c r="C33" s="19"/>
      <c r="D33" s="19"/>
      <c r="E33" s="19"/>
      <c r="F33" s="19"/>
      <c r="G33" s="19">
        <f t="shared" si="0"/>
        <v>0</v>
      </c>
    </row>
    <row r="34" spans="1:7">
      <c r="A34" s="10" t="s">
        <v>81</v>
      </c>
      <c r="B34" s="7" t="s">
        <v>130</v>
      </c>
      <c r="C34" s="19"/>
      <c r="D34" s="19"/>
      <c r="E34" s="19"/>
      <c r="F34" s="19"/>
      <c r="G34" s="19">
        <f t="shared" si="0"/>
        <v>0</v>
      </c>
    </row>
    <row r="35" spans="1:7">
      <c r="A35" s="10" t="s">
        <v>80</v>
      </c>
      <c r="B35" s="7" t="s">
        <v>131</v>
      </c>
      <c r="C35" s="19"/>
      <c r="D35" s="19"/>
      <c r="E35" s="19"/>
      <c r="F35" s="19"/>
      <c r="G35" s="19">
        <f t="shared" si="0"/>
        <v>0</v>
      </c>
    </row>
    <row r="36" spans="1:7">
      <c r="A36" s="8" t="s">
        <v>68</v>
      </c>
      <c r="B36" s="7" t="s">
        <v>131</v>
      </c>
      <c r="C36" s="19"/>
      <c r="D36" s="19"/>
      <c r="E36" s="19"/>
      <c r="F36" s="19"/>
      <c r="G36" s="19">
        <f t="shared" si="0"/>
        <v>0</v>
      </c>
    </row>
    <row r="37" spans="1:7">
      <c r="A37" s="13" t="s">
        <v>87</v>
      </c>
      <c r="B37" s="24" t="s">
        <v>131</v>
      </c>
      <c r="C37" s="30"/>
      <c r="D37" s="30"/>
      <c r="E37" s="30"/>
      <c r="F37" s="30"/>
      <c r="G37" s="30">
        <f t="shared" si="0"/>
        <v>0</v>
      </c>
    </row>
    <row r="38" spans="1:7">
      <c r="A38" s="13" t="s">
        <v>117</v>
      </c>
      <c r="B38" s="24" t="s">
        <v>131</v>
      </c>
      <c r="C38" s="30"/>
      <c r="D38" s="30"/>
      <c r="E38" s="30"/>
      <c r="F38" s="30"/>
      <c r="G38" s="30">
        <f t="shared" si="0"/>
        <v>0</v>
      </c>
    </row>
    <row r="39" spans="1:7">
      <c r="A39" s="10"/>
      <c r="B39" s="7"/>
      <c r="C39" s="19"/>
      <c r="D39" s="19"/>
      <c r="E39" s="19"/>
      <c r="F39" s="19"/>
      <c r="G39" s="19"/>
    </row>
    <row r="40" spans="1:7">
      <c r="A40" s="9" t="s">
        <v>38</v>
      </c>
      <c r="B40" s="7"/>
      <c r="C40" s="19"/>
      <c r="D40" s="19"/>
      <c r="E40" s="19"/>
      <c r="F40" s="19"/>
      <c r="G40" s="19"/>
    </row>
    <row r="41" spans="1:7">
      <c r="A41" s="10" t="s">
        <v>79</v>
      </c>
      <c r="B41" s="24" t="s">
        <v>132</v>
      </c>
      <c r="C41" s="19"/>
      <c r="D41" s="19"/>
      <c r="E41" s="19"/>
      <c r="F41" s="19"/>
      <c r="G41" s="19">
        <f t="shared" si="0"/>
        <v>0</v>
      </c>
    </row>
    <row r="42" spans="1:7">
      <c r="A42" s="10" t="s">
        <v>78</v>
      </c>
      <c r="B42" s="7" t="s">
        <v>130</v>
      </c>
      <c r="C42" s="19"/>
      <c r="D42" s="19"/>
      <c r="E42" s="19"/>
      <c r="F42" s="19"/>
      <c r="G42" s="19">
        <f t="shared" si="0"/>
        <v>0</v>
      </c>
    </row>
    <row r="43" spans="1:7">
      <c r="A43" s="10" t="s">
        <v>77</v>
      </c>
      <c r="B43" s="7" t="s">
        <v>131</v>
      </c>
      <c r="C43" s="19"/>
      <c r="D43" s="19"/>
      <c r="E43" s="19"/>
      <c r="F43" s="19"/>
      <c r="G43" s="19">
        <f t="shared" si="0"/>
        <v>0</v>
      </c>
    </row>
    <row r="44" spans="1:7">
      <c r="A44" s="10" t="s">
        <v>76</v>
      </c>
      <c r="B44" s="7" t="s">
        <v>130</v>
      </c>
      <c r="C44" s="19"/>
      <c r="D44" s="19"/>
      <c r="E44" s="19"/>
      <c r="F44" s="19"/>
      <c r="G44" s="19">
        <f t="shared" si="0"/>
        <v>0</v>
      </c>
    </row>
    <row r="45" spans="1:7">
      <c r="A45" s="10" t="s">
        <v>75</v>
      </c>
      <c r="B45" s="7" t="s">
        <v>130</v>
      </c>
      <c r="C45" s="19"/>
      <c r="D45" s="19"/>
      <c r="E45" s="19"/>
      <c r="F45" s="19"/>
      <c r="G45" s="19">
        <f t="shared" si="0"/>
        <v>0</v>
      </c>
    </row>
    <row r="46" spans="1:7">
      <c r="A46" s="10" t="s">
        <v>74</v>
      </c>
      <c r="B46" s="7" t="s">
        <v>130</v>
      </c>
      <c r="C46" s="19"/>
      <c r="D46" s="19"/>
      <c r="E46" s="19"/>
      <c r="F46" s="19"/>
      <c r="G46" s="19">
        <f t="shared" si="0"/>
        <v>0</v>
      </c>
    </row>
    <row r="47" spans="1:7">
      <c r="A47" s="10" t="s">
        <v>73</v>
      </c>
      <c r="B47" s="7" t="s">
        <v>133</v>
      </c>
      <c r="C47" s="19"/>
      <c r="D47" s="19"/>
      <c r="E47" s="19"/>
      <c r="F47" s="19"/>
      <c r="G47" s="19">
        <f t="shared" si="0"/>
        <v>0</v>
      </c>
    </row>
    <row r="48" spans="1:7">
      <c r="A48" s="10" t="s">
        <v>87</v>
      </c>
      <c r="B48" s="7" t="s">
        <v>131</v>
      </c>
      <c r="C48" s="19"/>
      <c r="D48" s="19"/>
      <c r="E48" s="19"/>
      <c r="F48" s="19"/>
      <c r="G48" s="19">
        <f t="shared" si="0"/>
        <v>0</v>
      </c>
    </row>
    <row r="49" spans="1:8">
      <c r="A49" s="10" t="s">
        <v>117</v>
      </c>
      <c r="B49" s="7" t="s">
        <v>134</v>
      </c>
      <c r="C49" s="19"/>
      <c r="D49" s="19"/>
      <c r="E49" s="19">
        <v>39.99</v>
      </c>
      <c r="F49" s="19"/>
      <c r="G49" s="19">
        <f t="shared" si="0"/>
        <v>39.99</v>
      </c>
    </row>
    <row r="50" spans="1:8">
      <c r="A50" s="8"/>
      <c r="B50" s="7"/>
      <c r="C50" s="19"/>
      <c r="D50" s="19"/>
      <c r="E50" s="19"/>
      <c r="F50" s="19"/>
      <c r="G50" s="19"/>
    </row>
    <row r="51" spans="1:8">
      <c r="A51" s="9" t="s">
        <v>0</v>
      </c>
      <c r="B51" s="7"/>
      <c r="C51" s="19"/>
      <c r="D51" s="19"/>
      <c r="E51" s="19"/>
      <c r="F51" s="19"/>
      <c r="G51" s="19"/>
    </row>
    <row r="52" spans="1:8">
      <c r="A52" s="13" t="s">
        <v>3</v>
      </c>
      <c r="B52" s="24" t="s">
        <v>133</v>
      </c>
      <c r="C52" s="30"/>
      <c r="D52" s="30"/>
      <c r="E52" s="30"/>
      <c r="F52" s="30"/>
      <c r="G52" s="30">
        <f t="shared" si="0"/>
        <v>0</v>
      </c>
      <c r="H52" s="41"/>
    </row>
    <row r="53" spans="1:8">
      <c r="A53" s="13" t="s">
        <v>41</v>
      </c>
      <c r="B53" s="24" t="s">
        <v>131</v>
      </c>
      <c r="C53" s="30"/>
      <c r="D53" s="30"/>
      <c r="E53" s="30"/>
      <c r="F53" s="30"/>
      <c r="G53" s="30">
        <f t="shared" si="0"/>
        <v>0</v>
      </c>
    </row>
    <row r="54" spans="1:8">
      <c r="A54" s="8" t="s">
        <v>15</v>
      </c>
      <c r="B54" s="24" t="s">
        <v>135</v>
      </c>
      <c r="C54" s="30"/>
      <c r="D54" s="30"/>
      <c r="E54" s="19">
        <v>86</v>
      </c>
      <c r="F54" s="19"/>
      <c r="G54" s="19">
        <f t="shared" si="0"/>
        <v>86</v>
      </c>
    </row>
    <row r="55" spans="1:8">
      <c r="A55" s="8" t="s">
        <v>16</v>
      </c>
      <c r="B55" s="7" t="s">
        <v>131</v>
      </c>
      <c r="C55" s="19"/>
      <c r="D55" s="19"/>
      <c r="E55" s="19"/>
      <c r="F55" s="19"/>
      <c r="G55" s="19">
        <f t="shared" si="0"/>
        <v>0</v>
      </c>
    </row>
    <row r="56" spans="1:8">
      <c r="A56" s="8" t="s">
        <v>17</v>
      </c>
      <c r="B56" s="7" t="s">
        <v>131</v>
      </c>
      <c r="C56" s="19"/>
      <c r="D56" s="19"/>
      <c r="E56" s="19"/>
      <c r="F56" s="19"/>
      <c r="G56" s="19">
        <f t="shared" si="0"/>
        <v>0</v>
      </c>
    </row>
    <row r="57" spans="1:8">
      <c r="A57" s="8" t="s">
        <v>18</v>
      </c>
      <c r="B57" s="7" t="s">
        <v>131</v>
      </c>
      <c r="C57" s="19"/>
      <c r="D57" s="19"/>
      <c r="E57" s="19"/>
      <c r="F57" s="19"/>
      <c r="G57" s="19">
        <f t="shared" si="0"/>
        <v>0</v>
      </c>
    </row>
    <row r="58" spans="1:8">
      <c r="A58" s="8" t="s">
        <v>9</v>
      </c>
      <c r="B58" s="7" t="s">
        <v>131</v>
      </c>
      <c r="C58" s="19"/>
      <c r="D58" s="19"/>
      <c r="E58" s="19"/>
      <c r="F58" s="19"/>
      <c r="G58" s="19">
        <f t="shared" si="0"/>
        <v>0</v>
      </c>
    </row>
    <row r="59" spans="1:8">
      <c r="A59" s="8" t="s">
        <v>42</v>
      </c>
      <c r="B59" s="7" t="s">
        <v>131</v>
      </c>
      <c r="C59" s="19"/>
      <c r="D59" s="19"/>
      <c r="E59" s="19"/>
      <c r="F59" s="19"/>
      <c r="G59" s="19">
        <f t="shared" si="0"/>
        <v>0</v>
      </c>
    </row>
    <row r="60" spans="1:8">
      <c r="A60" s="8" t="s">
        <v>87</v>
      </c>
      <c r="B60" s="7" t="s">
        <v>131</v>
      </c>
      <c r="C60" s="19"/>
      <c r="D60" s="19"/>
      <c r="E60" s="19"/>
      <c r="F60" s="19"/>
      <c r="G60" s="19">
        <f t="shared" si="0"/>
        <v>0</v>
      </c>
    </row>
    <row r="61" spans="1:8" s="41" customFormat="1">
      <c r="A61" s="13" t="s">
        <v>136</v>
      </c>
      <c r="B61" s="24" t="s">
        <v>142</v>
      </c>
      <c r="C61" s="46"/>
      <c r="D61" s="30"/>
      <c r="E61" s="30">
        <v>6.97</v>
      </c>
      <c r="F61" s="30"/>
      <c r="G61" s="30">
        <f>MAX(D61:F61)</f>
        <v>6.97</v>
      </c>
    </row>
    <row r="62" spans="1:8">
      <c r="A62" s="8"/>
      <c r="B62" s="7"/>
      <c r="C62" s="19"/>
      <c r="D62" s="19"/>
      <c r="E62" s="19"/>
      <c r="F62" s="19"/>
      <c r="G62" s="19"/>
    </row>
    <row r="63" spans="1:8">
      <c r="A63" s="9" t="s">
        <v>1</v>
      </c>
      <c r="B63" s="7"/>
      <c r="C63" s="19"/>
      <c r="D63" s="19"/>
      <c r="E63" s="19"/>
      <c r="F63" s="19"/>
      <c r="G63" s="19"/>
    </row>
    <row r="64" spans="1:8">
      <c r="A64" s="10" t="s">
        <v>19</v>
      </c>
      <c r="B64" s="30" t="s">
        <v>149</v>
      </c>
      <c r="C64" s="19"/>
      <c r="D64" s="19"/>
      <c r="E64" s="22">
        <f>((139.95+44.95+45.95)*2)+19.95</f>
        <v>481.64999999999992</v>
      </c>
      <c r="F64" s="22">
        <f>E64*1.5</f>
        <v>722.47499999999991</v>
      </c>
      <c r="G64" s="30">
        <f>F64-(124.99*2)</f>
        <v>472.49499999999989</v>
      </c>
    </row>
    <row r="65" spans="1:7">
      <c r="A65" s="10" t="s">
        <v>20</v>
      </c>
      <c r="B65" s="7" t="s">
        <v>130</v>
      </c>
      <c r="C65" s="19"/>
      <c r="D65" s="19"/>
      <c r="E65" s="19"/>
      <c r="F65" s="19"/>
      <c r="G65" s="19">
        <f t="shared" si="0"/>
        <v>0</v>
      </c>
    </row>
    <row r="66" spans="1:7">
      <c r="A66" s="10" t="s">
        <v>21</v>
      </c>
      <c r="B66" s="7" t="s">
        <v>130</v>
      </c>
      <c r="C66" s="19"/>
      <c r="D66" s="19"/>
      <c r="E66" s="19"/>
      <c r="F66" s="19"/>
      <c r="G66" s="19">
        <f t="shared" si="0"/>
        <v>0</v>
      </c>
    </row>
    <row r="67" spans="1:7">
      <c r="A67" s="10" t="s">
        <v>22</v>
      </c>
      <c r="B67" s="7" t="s">
        <v>130</v>
      </c>
      <c r="C67" s="19"/>
      <c r="D67" s="19"/>
      <c r="E67" s="19"/>
      <c r="F67" s="19"/>
      <c r="G67" s="19">
        <f t="shared" si="0"/>
        <v>0</v>
      </c>
    </row>
    <row r="68" spans="1:7">
      <c r="A68" s="10" t="s">
        <v>83</v>
      </c>
      <c r="B68" s="7" t="s">
        <v>130</v>
      </c>
      <c r="C68" s="19"/>
      <c r="D68" s="19"/>
      <c r="E68" s="19"/>
      <c r="F68" s="19"/>
      <c r="G68" s="19">
        <f t="shared" ref="G68:G131" si="1">MAX(C68:F68)</f>
        <v>0</v>
      </c>
    </row>
    <row r="69" spans="1:7">
      <c r="A69" s="10" t="s">
        <v>87</v>
      </c>
      <c r="B69" s="7" t="s">
        <v>131</v>
      </c>
      <c r="C69" s="19"/>
      <c r="D69" s="19"/>
      <c r="E69" s="19"/>
      <c r="F69" s="19"/>
      <c r="G69" s="19">
        <f t="shared" si="1"/>
        <v>0</v>
      </c>
    </row>
    <row r="70" spans="1:7">
      <c r="A70" s="10" t="s">
        <v>117</v>
      </c>
      <c r="B70" s="7" t="s">
        <v>131</v>
      </c>
      <c r="C70" s="19"/>
      <c r="D70" s="19"/>
      <c r="E70" s="19"/>
      <c r="F70" s="19"/>
      <c r="G70" s="19">
        <f t="shared" si="1"/>
        <v>0</v>
      </c>
    </row>
    <row r="71" spans="1:7">
      <c r="A71" s="8"/>
      <c r="B71" s="7"/>
      <c r="C71" s="19"/>
      <c r="D71" s="19"/>
      <c r="E71" s="19"/>
      <c r="F71" s="19"/>
      <c r="G71" s="19"/>
    </row>
    <row r="72" spans="1:7">
      <c r="A72" s="9" t="s">
        <v>2</v>
      </c>
      <c r="B72" s="7"/>
      <c r="C72" s="19"/>
      <c r="D72" s="19"/>
      <c r="E72" s="19"/>
      <c r="F72" s="19"/>
      <c r="G72" s="19"/>
    </row>
    <row r="73" spans="1:7">
      <c r="A73" s="8" t="s">
        <v>23</v>
      </c>
      <c r="B73" s="7" t="s">
        <v>137</v>
      </c>
      <c r="C73" s="19"/>
      <c r="D73" s="19"/>
      <c r="E73" s="30">
        <v>74.17</v>
      </c>
      <c r="F73" s="19"/>
      <c r="G73" s="19">
        <f t="shared" ref="G73" si="2">MAX(C73:F73)</f>
        <v>74.17</v>
      </c>
    </row>
    <row r="74" spans="1:7">
      <c r="A74" s="10" t="s">
        <v>20</v>
      </c>
      <c r="B74" s="7" t="s">
        <v>130</v>
      </c>
      <c r="C74" s="19"/>
      <c r="D74" s="19"/>
      <c r="E74" s="19"/>
      <c r="F74" s="19"/>
      <c r="G74" s="19">
        <f t="shared" si="1"/>
        <v>0</v>
      </c>
    </row>
    <row r="75" spans="1:7">
      <c r="A75" s="8" t="s">
        <v>21</v>
      </c>
      <c r="B75" s="7" t="s">
        <v>130</v>
      </c>
      <c r="C75" s="19"/>
      <c r="D75" s="19"/>
      <c r="E75" s="19"/>
      <c r="F75" s="19"/>
      <c r="G75" s="19">
        <f t="shared" si="1"/>
        <v>0</v>
      </c>
    </row>
    <row r="76" spans="1:7" s="41" customFormat="1">
      <c r="A76" s="13" t="s">
        <v>24</v>
      </c>
      <c r="B76" s="24" t="s">
        <v>130</v>
      </c>
      <c r="C76" s="30"/>
      <c r="D76" s="30"/>
      <c r="E76" s="30"/>
      <c r="F76" s="30"/>
      <c r="G76" s="30">
        <f t="shared" si="1"/>
        <v>0</v>
      </c>
    </row>
    <row r="77" spans="1:7">
      <c r="A77" s="8" t="s">
        <v>25</v>
      </c>
      <c r="B77" s="7" t="s">
        <v>130</v>
      </c>
      <c r="C77" s="19"/>
      <c r="D77" s="19"/>
      <c r="E77" s="19"/>
      <c r="F77" s="19"/>
      <c r="G77" s="19">
        <f t="shared" si="1"/>
        <v>0</v>
      </c>
    </row>
    <row r="78" spans="1:7">
      <c r="A78" s="8" t="s">
        <v>87</v>
      </c>
      <c r="B78" s="7" t="s">
        <v>131</v>
      </c>
      <c r="C78" s="19"/>
      <c r="D78" s="19"/>
      <c r="E78" s="19"/>
      <c r="F78" s="19"/>
      <c r="G78" s="19">
        <f t="shared" si="1"/>
        <v>0</v>
      </c>
    </row>
    <row r="79" spans="1:7">
      <c r="A79" s="8" t="s">
        <v>117</v>
      </c>
      <c r="B79" s="7" t="s">
        <v>131</v>
      </c>
      <c r="C79" s="19"/>
      <c r="D79" s="19"/>
      <c r="E79" s="19"/>
      <c r="F79" s="19"/>
      <c r="G79" s="19">
        <f t="shared" si="1"/>
        <v>0</v>
      </c>
    </row>
    <row r="80" spans="1:7">
      <c r="A80" s="8"/>
      <c r="B80" s="7"/>
      <c r="C80" s="19"/>
      <c r="D80" s="19"/>
      <c r="E80" s="19"/>
      <c r="F80" s="19"/>
      <c r="G80" s="19"/>
    </row>
    <row r="81" spans="1:7">
      <c r="A81" s="9" t="s">
        <v>4</v>
      </c>
      <c r="B81" s="7"/>
      <c r="C81" s="19"/>
      <c r="D81" s="19"/>
      <c r="E81" s="19"/>
      <c r="F81" s="19"/>
      <c r="G81" s="19"/>
    </row>
    <row r="82" spans="1:7">
      <c r="A82" s="8" t="s">
        <v>5</v>
      </c>
      <c r="B82" s="31" t="s">
        <v>144</v>
      </c>
      <c r="C82" s="19"/>
      <c r="D82" s="19"/>
      <c r="E82" s="19">
        <v>1299</v>
      </c>
      <c r="F82" s="19">
        <f>1299*1.5</f>
        <v>1948.5</v>
      </c>
      <c r="G82" s="34">
        <f>F82-619.99</f>
        <v>1328.51</v>
      </c>
    </row>
    <row r="83" spans="1:7">
      <c r="A83" s="8" t="s">
        <v>6</v>
      </c>
      <c r="B83" s="7" t="s">
        <v>130</v>
      </c>
      <c r="C83" s="19"/>
      <c r="D83" s="19"/>
      <c r="E83" s="19"/>
      <c r="F83" s="19"/>
      <c r="G83" s="34">
        <f t="shared" si="1"/>
        <v>0</v>
      </c>
    </row>
    <row r="84" spans="1:7">
      <c r="A84" s="8" t="s">
        <v>69</v>
      </c>
      <c r="B84" s="7" t="s">
        <v>145</v>
      </c>
      <c r="C84" s="19"/>
      <c r="D84" s="19"/>
      <c r="E84" s="38">
        <v>334.99</v>
      </c>
      <c r="F84" s="22">
        <f>E84*1.5</f>
        <v>502.48500000000001</v>
      </c>
      <c r="G84" s="30">
        <f>F84-324.99</f>
        <v>177.495</v>
      </c>
    </row>
    <row r="85" spans="1:7">
      <c r="A85" s="8" t="s">
        <v>10</v>
      </c>
      <c r="B85" s="7" t="s">
        <v>130</v>
      </c>
      <c r="C85" s="19"/>
      <c r="D85" s="19"/>
      <c r="E85" s="19"/>
      <c r="F85" s="19"/>
      <c r="G85" s="34">
        <f t="shared" si="1"/>
        <v>0</v>
      </c>
    </row>
    <row r="86" spans="1:7">
      <c r="A86" s="8" t="s">
        <v>11</v>
      </c>
      <c r="B86" s="7" t="s">
        <v>130</v>
      </c>
      <c r="C86" s="19"/>
      <c r="D86" s="19"/>
      <c r="E86" s="19"/>
      <c r="F86" s="19"/>
      <c r="G86" s="34">
        <f t="shared" si="1"/>
        <v>0</v>
      </c>
    </row>
    <row r="87" spans="1:7">
      <c r="A87" s="8" t="s">
        <v>12</v>
      </c>
      <c r="B87" s="24" t="s">
        <v>130</v>
      </c>
      <c r="C87" s="19"/>
      <c r="D87" s="19"/>
      <c r="E87" s="19"/>
      <c r="F87" s="19"/>
      <c r="G87" s="34">
        <f t="shared" si="1"/>
        <v>0</v>
      </c>
    </row>
    <row r="88" spans="1:7">
      <c r="A88" s="8" t="s">
        <v>13</v>
      </c>
      <c r="B88" s="24" t="s">
        <v>130</v>
      </c>
      <c r="C88" s="19"/>
      <c r="D88" s="19"/>
      <c r="E88" s="19"/>
      <c r="F88" s="19"/>
      <c r="G88" s="34">
        <f t="shared" si="1"/>
        <v>0</v>
      </c>
    </row>
    <row r="89" spans="1:7">
      <c r="A89" s="8" t="s">
        <v>14</v>
      </c>
      <c r="B89" s="7" t="s">
        <v>130</v>
      </c>
      <c r="C89" s="19"/>
      <c r="D89" s="19"/>
      <c r="E89" s="19"/>
      <c r="F89" s="19"/>
      <c r="G89" s="34">
        <f t="shared" si="1"/>
        <v>0</v>
      </c>
    </row>
    <row r="90" spans="1:7">
      <c r="A90" s="8" t="s">
        <v>85</v>
      </c>
      <c r="B90" s="7" t="s">
        <v>130</v>
      </c>
      <c r="C90" s="19"/>
      <c r="D90" s="19"/>
      <c r="E90" s="19"/>
      <c r="F90" s="19"/>
      <c r="G90" s="34">
        <f t="shared" si="1"/>
        <v>0</v>
      </c>
    </row>
    <row r="91" spans="1:7">
      <c r="A91" s="11" t="s">
        <v>84</v>
      </c>
      <c r="B91" s="7" t="s">
        <v>131</v>
      </c>
      <c r="C91" s="19"/>
      <c r="D91" s="19"/>
      <c r="E91" s="19"/>
      <c r="F91" s="19"/>
      <c r="G91" s="34">
        <f t="shared" si="1"/>
        <v>0</v>
      </c>
    </row>
    <row r="92" spans="1:7">
      <c r="A92" s="8" t="s">
        <v>87</v>
      </c>
      <c r="B92" s="7" t="s">
        <v>131</v>
      </c>
      <c r="C92" s="19"/>
      <c r="D92" s="19"/>
      <c r="E92" s="19"/>
      <c r="F92" s="19"/>
      <c r="G92" s="34">
        <f t="shared" si="1"/>
        <v>0</v>
      </c>
    </row>
    <row r="93" spans="1:7">
      <c r="A93" s="8" t="s">
        <v>117</v>
      </c>
      <c r="B93" s="7" t="s">
        <v>131</v>
      </c>
      <c r="C93" s="19"/>
      <c r="D93" s="19"/>
      <c r="E93" s="19"/>
      <c r="F93" s="19"/>
      <c r="G93" s="34">
        <f t="shared" si="1"/>
        <v>0</v>
      </c>
    </row>
    <row r="94" spans="1:7">
      <c r="A94" s="8"/>
      <c r="B94" s="7"/>
      <c r="C94" s="19"/>
      <c r="D94" s="19"/>
      <c r="E94" s="19"/>
      <c r="F94" s="19"/>
      <c r="G94" s="19"/>
    </row>
    <row r="95" spans="1:7">
      <c r="A95" s="9" t="s">
        <v>8</v>
      </c>
      <c r="B95" s="7"/>
      <c r="C95" s="19"/>
      <c r="D95" s="19"/>
      <c r="E95" s="19"/>
      <c r="F95" s="19"/>
      <c r="G95" s="19"/>
    </row>
    <row r="96" spans="1:7">
      <c r="A96" s="8" t="s">
        <v>27</v>
      </c>
      <c r="B96" s="7" t="s">
        <v>131</v>
      </c>
      <c r="C96" s="19"/>
      <c r="D96" s="19"/>
      <c r="E96" s="19"/>
      <c r="F96" s="19"/>
      <c r="G96" s="19">
        <f t="shared" si="1"/>
        <v>0</v>
      </c>
    </row>
    <row r="97" spans="1:8">
      <c r="A97" s="8" t="s">
        <v>86</v>
      </c>
      <c r="B97" s="7" t="s">
        <v>130</v>
      </c>
      <c r="C97" s="19"/>
      <c r="D97" s="19"/>
      <c r="E97" s="19"/>
      <c r="F97" s="19"/>
      <c r="G97" s="19">
        <f t="shared" si="1"/>
        <v>0</v>
      </c>
    </row>
    <row r="98" spans="1:8">
      <c r="A98" s="8" t="s">
        <v>43</v>
      </c>
      <c r="B98" s="7" t="s">
        <v>131</v>
      </c>
      <c r="C98" s="19"/>
      <c r="D98" s="19"/>
      <c r="E98" s="19"/>
      <c r="F98" s="19"/>
      <c r="G98" s="19">
        <f t="shared" si="1"/>
        <v>0</v>
      </c>
    </row>
    <row r="99" spans="1:8">
      <c r="A99" s="8" t="s">
        <v>44</v>
      </c>
      <c r="B99" s="7" t="s">
        <v>130</v>
      </c>
      <c r="C99" s="19"/>
      <c r="D99" s="19"/>
      <c r="E99" s="19"/>
      <c r="F99" s="19"/>
      <c r="G99" s="19">
        <f t="shared" si="1"/>
        <v>0</v>
      </c>
    </row>
    <row r="100" spans="1:8">
      <c r="A100" s="8" t="s">
        <v>45</v>
      </c>
      <c r="B100" s="7" t="s">
        <v>130</v>
      </c>
      <c r="C100" s="19"/>
      <c r="D100" s="19"/>
      <c r="E100" s="19"/>
      <c r="F100" s="19"/>
      <c r="G100" s="19">
        <f t="shared" si="1"/>
        <v>0</v>
      </c>
    </row>
    <row r="101" spans="1:8">
      <c r="A101" s="8" t="s">
        <v>87</v>
      </c>
      <c r="B101" s="7" t="s">
        <v>131</v>
      </c>
      <c r="C101" s="19"/>
      <c r="D101" s="19"/>
      <c r="E101" s="19"/>
      <c r="F101" s="19"/>
      <c r="G101" s="19">
        <f t="shared" si="1"/>
        <v>0</v>
      </c>
    </row>
    <row r="102" spans="1:8">
      <c r="A102" s="8" t="s">
        <v>117</v>
      </c>
      <c r="B102" s="7" t="s">
        <v>131</v>
      </c>
      <c r="C102" s="19"/>
      <c r="D102" s="19"/>
      <c r="E102" s="19"/>
      <c r="F102" s="19"/>
      <c r="G102" s="19">
        <f t="shared" si="1"/>
        <v>0</v>
      </c>
    </row>
    <row r="103" spans="1:8">
      <c r="A103" s="8"/>
      <c r="B103" s="7"/>
      <c r="C103" s="19"/>
      <c r="D103" s="19"/>
      <c r="E103" s="19"/>
      <c r="F103" s="19"/>
      <c r="G103" s="19"/>
    </row>
    <row r="104" spans="1:8">
      <c r="A104" s="9" t="s">
        <v>26</v>
      </c>
      <c r="B104" s="7"/>
      <c r="C104" s="19"/>
      <c r="D104" s="19"/>
      <c r="E104" s="19"/>
      <c r="F104" s="19"/>
      <c r="G104" s="19"/>
    </row>
    <row r="105" spans="1:8">
      <c r="A105" s="8" t="s">
        <v>33</v>
      </c>
      <c r="B105" s="7" t="s">
        <v>131</v>
      </c>
      <c r="C105" s="19"/>
      <c r="D105" s="19"/>
      <c r="E105" s="19"/>
      <c r="F105" s="19"/>
      <c r="G105" s="19">
        <f t="shared" si="1"/>
        <v>0</v>
      </c>
    </row>
    <row r="106" spans="1:8">
      <c r="A106" s="13" t="s">
        <v>34</v>
      </c>
      <c r="B106" s="24" t="s">
        <v>131</v>
      </c>
      <c r="C106" s="30"/>
      <c r="D106" s="30"/>
      <c r="E106" s="30"/>
      <c r="F106" s="30"/>
      <c r="G106" s="30">
        <f t="shared" si="1"/>
        <v>0</v>
      </c>
    </row>
    <row r="107" spans="1:8">
      <c r="A107" s="8" t="s">
        <v>35</v>
      </c>
      <c r="B107" s="7" t="s">
        <v>138</v>
      </c>
      <c r="C107" s="19"/>
      <c r="D107" s="19"/>
      <c r="E107" s="30">
        <v>18.75</v>
      </c>
      <c r="F107" s="19"/>
      <c r="G107" s="19">
        <f t="shared" si="1"/>
        <v>18.75</v>
      </c>
    </row>
    <row r="108" spans="1:8">
      <c r="A108" s="13" t="s">
        <v>70</v>
      </c>
      <c r="B108" s="24" t="s">
        <v>131</v>
      </c>
      <c r="C108" s="30"/>
      <c r="D108" s="30"/>
      <c r="E108" s="30"/>
      <c r="F108" s="30"/>
      <c r="G108" s="30">
        <f t="shared" si="1"/>
        <v>0</v>
      </c>
    </row>
    <row r="109" spans="1:8" ht="25.5">
      <c r="A109" s="13" t="s">
        <v>136</v>
      </c>
      <c r="B109" s="24" t="s">
        <v>147</v>
      </c>
      <c r="C109" s="30"/>
      <c r="D109" s="30"/>
      <c r="E109" s="30">
        <v>40.85</v>
      </c>
      <c r="F109" s="30"/>
      <c r="G109" s="30">
        <v>40.85</v>
      </c>
      <c r="H109" s="40"/>
    </row>
    <row r="110" spans="1:8">
      <c r="A110" s="8"/>
      <c r="B110" s="7"/>
      <c r="C110" s="19"/>
      <c r="D110" s="19"/>
      <c r="E110" s="19"/>
      <c r="F110" s="19"/>
      <c r="G110" s="19"/>
    </row>
    <row r="111" spans="1:8">
      <c r="A111" s="9" t="s">
        <v>29</v>
      </c>
      <c r="B111" s="7"/>
      <c r="C111" s="19"/>
      <c r="D111" s="19"/>
      <c r="E111" s="19"/>
      <c r="F111" s="19"/>
      <c r="G111" s="19"/>
    </row>
    <row r="112" spans="1:8">
      <c r="A112" s="8" t="s">
        <v>89</v>
      </c>
      <c r="B112" s="7" t="s">
        <v>131</v>
      </c>
      <c r="C112" s="19"/>
      <c r="D112" s="19"/>
      <c r="E112" s="19"/>
      <c r="F112" s="19"/>
      <c r="G112" s="19">
        <f t="shared" si="1"/>
        <v>0</v>
      </c>
    </row>
    <row r="113" spans="1:7">
      <c r="A113" s="8" t="s">
        <v>90</v>
      </c>
      <c r="B113" s="7" t="s">
        <v>131</v>
      </c>
      <c r="C113" s="19"/>
      <c r="D113" s="19"/>
      <c r="E113" s="19"/>
      <c r="F113" s="19"/>
      <c r="G113" s="19">
        <f t="shared" si="1"/>
        <v>0</v>
      </c>
    </row>
    <row r="114" spans="1:7">
      <c r="A114" s="8" t="s">
        <v>30</v>
      </c>
      <c r="B114" s="7" t="s">
        <v>130</v>
      </c>
      <c r="C114" s="19"/>
      <c r="D114" s="19"/>
      <c r="E114" s="19"/>
      <c r="F114" s="19"/>
      <c r="G114" s="19">
        <f t="shared" si="1"/>
        <v>0</v>
      </c>
    </row>
    <row r="115" spans="1:7">
      <c r="A115" s="8" t="s">
        <v>31</v>
      </c>
      <c r="B115" s="24" t="s">
        <v>130</v>
      </c>
      <c r="C115" s="19"/>
      <c r="D115" s="19"/>
      <c r="E115" s="19"/>
      <c r="F115" s="19"/>
      <c r="G115" s="19">
        <f t="shared" si="1"/>
        <v>0</v>
      </c>
    </row>
    <row r="116" spans="1:7">
      <c r="A116" s="8" t="s">
        <v>32</v>
      </c>
      <c r="B116" s="33" t="s">
        <v>130</v>
      </c>
      <c r="C116" s="19"/>
      <c r="D116" s="19"/>
      <c r="E116" s="19"/>
      <c r="F116" s="19"/>
      <c r="G116" s="19">
        <f t="shared" si="1"/>
        <v>0</v>
      </c>
    </row>
    <row r="117" spans="1:7">
      <c r="A117" s="8" t="s">
        <v>91</v>
      </c>
      <c r="B117" s="7" t="s">
        <v>130</v>
      </c>
      <c r="C117" s="19"/>
      <c r="D117" s="19"/>
      <c r="E117" s="19"/>
      <c r="F117" s="19"/>
      <c r="G117" s="19">
        <f t="shared" si="1"/>
        <v>0</v>
      </c>
    </row>
    <row r="118" spans="1:7">
      <c r="A118" s="8" t="s">
        <v>46</v>
      </c>
      <c r="B118" s="7" t="s">
        <v>130</v>
      </c>
      <c r="C118" s="19"/>
      <c r="D118" s="19"/>
      <c r="E118" s="19"/>
      <c r="F118" s="19"/>
      <c r="G118" s="19">
        <f t="shared" si="1"/>
        <v>0</v>
      </c>
    </row>
    <row r="119" spans="1:7">
      <c r="A119" s="8" t="s">
        <v>48</v>
      </c>
      <c r="B119" s="7" t="s">
        <v>130</v>
      </c>
      <c r="C119" s="19"/>
      <c r="D119" s="19"/>
      <c r="E119" s="19"/>
      <c r="F119" s="19"/>
      <c r="G119" s="19">
        <f t="shared" si="1"/>
        <v>0</v>
      </c>
    </row>
    <row r="120" spans="1:7">
      <c r="A120" s="8" t="s">
        <v>71</v>
      </c>
      <c r="B120" s="7" t="s">
        <v>130</v>
      </c>
      <c r="C120" s="19"/>
      <c r="D120" s="19"/>
      <c r="E120" s="19"/>
      <c r="F120" s="19"/>
      <c r="G120" s="19">
        <f t="shared" si="1"/>
        <v>0</v>
      </c>
    </row>
    <row r="121" spans="1:7">
      <c r="A121" s="8" t="s">
        <v>49</v>
      </c>
      <c r="B121" s="7" t="s">
        <v>130</v>
      </c>
      <c r="C121" s="19"/>
      <c r="D121" s="19"/>
      <c r="E121" s="19"/>
      <c r="F121" s="19"/>
      <c r="G121" s="19">
        <f t="shared" si="1"/>
        <v>0</v>
      </c>
    </row>
    <row r="122" spans="1:7">
      <c r="A122" s="8" t="s">
        <v>50</v>
      </c>
      <c r="B122" s="7" t="s">
        <v>130</v>
      </c>
      <c r="C122" s="19"/>
      <c r="D122" s="19"/>
      <c r="E122" s="19"/>
      <c r="F122" s="19"/>
      <c r="G122" s="19">
        <f t="shared" si="1"/>
        <v>0</v>
      </c>
    </row>
    <row r="123" spans="1:7">
      <c r="A123" s="8" t="s">
        <v>51</v>
      </c>
      <c r="B123" s="7" t="s">
        <v>130</v>
      </c>
      <c r="C123" s="19"/>
      <c r="D123" s="19"/>
      <c r="E123" s="19"/>
      <c r="F123" s="19"/>
      <c r="G123" s="19">
        <f t="shared" si="1"/>
        <v>0</v>
      </c>
    </row>
    <row r="124" spans="1:7">
      <c r="A124" s="8" t="s">
        <v>72</v>
      </c>
      <c r="B124" s="7" t="s">
        <v>130</v>
      </c>
      <c r="C124" s="19"/>
      <c r="D124" s="19"/>
      <c r="E124" s="19"/>
      <c r="F124" s="19"/>
      <c r="G124" s="19">
        <f t="shared" si="1"/>
        <v>0</v>
      </c>
    </row>
    <row r="125" spans="1:7">
      <c r="A125" s="8" t="s">
        <v>87</v>
      </c>
      <c r="B125" s="7" t="s">
        <v>131</v>
      </c>
      <c r="C125" s="19"/>
      <c r="D125" s="19"/>
      <c r="E125" s="19"/>
      <c r="F125" s="19"/>
      <c r="G125" s="19">
        <f t="shared" si="1"/>
        <v>0</v>
      </c>
    </row>
    <row r="126" spans="1:7">
      <c r="A126" s="13" t="s">
        <v>117</v>
      </c>
      <c r="B126" s="24" t="s">
        <v>131</v>
      </c>
      <c r="C126" s="30"/>
      <c r="D126" s="30"/>
      <c r="E126" s="30"/>
      <c r="F126" s="30"/>
      <c r="G126" s="30">
        <f t="shared" si="1"/>
        <v>0</v>
      </c>
    </row>
    <row r="127" spans="1:7">
      <c r="A127" s="8"/>
      <c r="B127" s="7"/>
      <c r="C127" s="19"/>
      <c r="D127" s="19"/>
      <c r="E127" s="19"/>
      <c r="F127" s="19"/>
      <c r="G127" s="19"/>
    </row>
    <row r="128" spans="1:7">
      <c r="A128" s="9" t="s">
        <v>53</v>
      </c>
      <c r="B128" s="7"/>
      <c r="C128" s="19"/>
      <c r="D128" s="19"/>
      <c r="E128" s="19"/>
      <c r="F128" s="19"/>
      <c r="G128" s="19"/>
    </row>
    <row r="129" spans="1:7">
      <c r="A129" s="8" t="s">
        <v>47</v>
      </c>
      <c r="B129" s="7" t="s">
        <v>130</v>
      </c>
      <c r="C129" s="19"/>
      <c r="D129" s="19"/>
      <c r="E129" s="19"/>
      <c r="F129" s="19"/>
      <c r="G129" s="19">
        <f t="shared" si="1"/>
        <v>0</v>
      </c>
    </row>
    <row r="130" spans="1:7">
      <c r="A130" s="8" t="s">
        <v>54</v>
      </c>
      <c r="B130" s="7" t="s">
        <v>131</v>
      </c>
      <c r="C130" s="19"/>
      <c r="D130" s="19"/>
      <c r="E130" s="19"/>
      <c r="F130" s="19"/>
      <c r="G130" s="19">
        <f t="shared" si="1"/>
        <v>0</v>
      </c>
    </row>
    <row r="131" spans="1:7">
      <c r="A131" s="8" t="s">
        <v>55</v>
      </c>
      <c r="B131" s="7" t="s">
        <v>131</v>
      </c>
      <c r="C131" s="19"/>
      <c r="D131" s="19"/>
      <c r="E131" s="19"/>
      <c r="F131" s="19"/>
      <c r="G131" s="19">
        <f t="shared" si="1"/>
        <v>0</v>
      </c>
    </row>
    <row r="132" spans="1:7">
      <c r="A132" s="8" t="s">
        <v>56</v>
      </c>
      <c r="B132" s="7" t="s">
        <v>130</v>
      </c>
      <c r="C132" s="19"/>
      <c r="D132" s="19"/>
      <c r="E132" s="19"/>
      <c r="F132" s="19"/>
      <c r="G132" s="19">
        <f t="shared" ref="G132:G150" si="3">MAX(C132:F132)</f>
        <v>0</v>
      </c>
    </row>
    <row r="133" spans="1:7">
      <c r="A133" s="8" t="s">
        <v>57</v>
      </c>
      <c r="B133" s="7" t="s">
        <v>131</v>
      </c>
      <c r="C133" s="19"/>
      <c r="D133" s="19"/>
      <c r="E133" s="19"/>
      <c r="F133" s="19"/>
      <c r="G133" s="19">
        <f t="shared" si="3"/>
        <v>0</v>
      </c>
    </row>
    <row r="134" spans="1:7">
      <c r="A134" s="8" t="s">
        <v>58</v>
      </c>
      <c r="B134" s="7" t="s">
        <v>130</v>
      </c>
      <c r="C134" s="19"/>
      <c r="D134" s="19"/>
      <c r="E134" s="19"/>
      <c r="F134" s="19"/>
      <c r="G134" s="19">
        <f t="shared" si="3"/>
        <v>0</v>
      </c>
    </row>
    <row r="135" spans="1:7">
      <c r="A135" s="8" t="s">
        <v>92</v>
      </c>
      <c r="B135" s="27" t="s">
        <v>131</v>
      </c>
      <c r="C135" s="19"/>
      <c r="D135" s="19"/>
      <c r="E135" s="19"/>
      <c r="F135" s="19"/>
      <c r="G135" s="19">
        <f t="shared" si="3"/>
        <v>0</v>
      </c>
    </row>
    <row r="136" spans="1:7">
      <c r="A136" s="8" t="s">
        <v>93</v>
      </c>
      <c r="B136" s="7" t="s">
        <v>131</v>
      </c>
      <c r="C136" s="19"/>
      <c r="D136" s="19"/>
      <c r="E136" s="19"/>
      <c r="F136" s="19"/>
      <c r="G136" s="19">
        <f t="shared" si="3"/>
        <v>0</v>
      </c>
    </row>
    <row r="137" spans="1:7">
      <c r="A137" s="12" t="s">
        <v>94</v>
      </c>
      <c r="B137" s="7" t="s">
        <v>131</v>
      </c>
      <c r="C137" s="19"/>
      <c r="D137" s="19"/>
      <c r="E137" s="19"/>
      <c r="F137" s="19"/>
      <c r="G137" s="19">
        <f t="shared" si="3"/>
        <v>0</v>
      </c>
    </row>
    <row r="138" spans="1:7">
      <c r="A138" s="8" t="s">
        <v>95</v>
      </c>
      <c r="B138" s="7" t="s">
        <v>131</v>
      </c>
      <c r="C138" s="19"/>
      <c r="D138" s="19"/>
      <c r="E138" s="19"/>
      <c r="F138" s="19"/>
      <c r="G138" s="19">
        <f t="shared" si="3"/>
        <v>0</v>
      </c>
    </row>
    <row r="139" spans="1:7">
      <c r="A139" s="8" t="s">
        <v>96</v>
      </c>
      <c r="B139" s="7" t="s">
        <v>131</v>
      </c>
      <c r="C139" s="19"/>
      <c r="D139" s="19"/>
      <c r="E139" s="19"/>
      <c r="F139" s="19"/>
      <c r="G139" s="19">
        <f t="shared" si="3"/>
        <v>0</v>
      </c>
    </row>
    <row r="140" spans="1:7">
      <c r="A140" s="8" t="s">
        <v>97</v>
      </c>
      <c r="B140" s="7" t="s">
        <v>130</v>
      </c>
      <c r="C140" s="19"/>
      <c r="D140" s="19"/>
      <c r="E140" s="19"/>
      <c r="F140" s="19"/>
      <c r="G140" s="19">
        <f t="shared" si="3"/>
        <v>0</v>
      </c>
    </row>
    <row r="141" spans="1:7">
      <c r="A141" s="8" t="s">
        <v>98</v>
      </c>
      <c r="B141" s="7" t="s">
        <v>130</v>
      </c>
      <c r="C141" s="19"/>
      <c r="D141" s="19"/>
      <c r="E141" s="19"/>
      <c r="F141" s="19"/>
      <c r="G141" s="19">
        <f t="shared" si="3"/>
        <v>0</v>
      </c>
    </row>
    <row r="142" spans="1:7">
      <c r="A142" s="8" t="s">
        <v>108</v>
      </c>
      <c r="B142" s="7" t="s">
        <v>140</v>
      </c>
      <c r="C142" s="19"/>
      <c r="D142" s="19"/>
      <c r="E142" s="19"/>
      <c r="F142" s="19"/>
      <c r="G142" s="19">
        <f t="shared" si="3"/>
        <v>0</v>
      </c>
    </row>
    <row r="143" spans="1:7">
      <c r="A143" s="8" t="s">
        <v>107</v>
      </c>
      <c r="B143" s="7" t="s">
        <v>140</v>
      </c>
      <c r="C143" s="19"/>
      <c r="D143" s="19"/>
      <c r="E143" s="19"/>
      <c r="F143" s="19"/>
      <c r="G143" s="19">
        <f t="shared" si="3"/>
        <v>0</v>
      </c>
    </row>
    <row r="144" spans="1:7">
      <c r="A144" s="13" t="s">
        <v>87</v>
      </c>
      <c r="B144" s="7" t="s">
        <v>131</v>
      </c>
      <c r="C144" s="19"/>
      <c r="D144" s="19"/>
      <c r="E144" s="19"/>
      <c r="F144" s="19"/>
      <c r="G144" s="19">
        <f t="shared" si="3"/>
        <v>0</v>
      </c>
    </row>
    <row r="145" spans="1:7">
      <c r="A145" s="8" t="s">
        <v>119</v>
      </c>
      <c r="B145" s="7" t="s">
        <v>131</v>
      </c>
      <c r="C145" s="19"/>
      <c r="D145" s="19"/>
      <c r="E145" s="19"/>
      <c r="F145" s="19"/>
      <c r="G145" s="19">
        <f t="shared" si="3"/>
        <v>0</v>
      </c>
    </row>
    <row r="146" spans="1:7">
      <c r="A146" s="8" t="s">
        <v>120</v>
      </c>
      <c r="B146" s="7" t="s">
        <v>131</v>
      </c>
      <c r="C146" s="19"/>
      <c r="D146" s="19"/>
      <c r="E146" s="19"/>
      <c r="F146" s="19"/>
      <c r="G146" s="19">
        <f t="shared" si="3"/>
        <v>0</v>
      </c>
    </row>
    <row r="147" spans="1:7">
      <c r="A147" s="13" t="s">
        <v>136</v>
      </c>
      <c r="B147" s="7"/>
      <c r="C147" s="19"/>
      <c r="D147" s="19"/>
      <c r="E147" s="19"/>
      <c r="F147" s="19"/>
      <c r="G147" s="19">
        <f t="shared" si="3"/>
        <v>0</v>
      </c>
    </row>
    <row r="148" spans="1:7">
      <c r="A148" s="8"/>
      <c r="B148" s="7"/>
      <c r="C148" s="19"/>
      <c r="D148" s="19"/>
      <c r="E148" s="19"/>
      <c r="F148" s="19"/>
      <c r="G148" s="19">
        <f t="shared" si="3"/>
        <v>0</v>
      </c>
    </row>
    <row r="149" spans="1:7">
      <c r="A149" s="8"/>
      <c r="B149" s="7"/>
      <c r="C149" s="19"/>
      <c r="D149" s="19"/>
      <c r="E149" s="19"/>
      <c r="F149" s="19"/>
      <c r="G149" s="19">
        <f t="shared" si="3"/>
        <v>0</v>
      </c>
    </row>
    <row r="150" spans="1:7">
      <c r="A150" s="8"/>
      <c r="B150" s="7"/>
      <c r="C150" s="19"/>
      <c r="D150" s="19"/>
      <c r="E150" s="19"/>
      <c r="F150" s="19"/>
      <c r="G150" s="19">
        <f t="shared" si="3"/>
        <v>0</v>
      </c>
    </row>
    <row r="151" spans="1:7">
      <c r="A151" s="8"/>
      <c r="B151" s="7"/>
      <c r="C151" s="19"/>
      <c r="D151" s="19"/>
      <c r="E151" s="19"/>
      <c r="F151" s="19"/>
      <c r="G151" s="19"/>
    </row>
    <row r="152" spans="1:7">
      <c r="B152" s="14" t="s">
        <v>116</v>
      </c>
      <c r="C152" s="20">
        <f>SUM(C4:C151)</f>
        <v>0</v>
      </c>
      <c r="D152" s="20">
        <f>SUM(D4:D151)</f>
        <v>0</v>
      </c>
      <c r="E152" s="20">
        <f>SUM(E4:E151)</f>
        <v>2382.3699999999994</v>
      </c>
      <c r="F152" s="20">
        <f>SUM(F4:F151)</f>
        <v>3173.46</v>
      </c>
      <c r="G152" s="20">
        <f>SUM(G4:G151)</f>
        <v>13644.23</v>
      </c>
    </row>
    <row r="154" spans="1:7">
      <c r="B154" s="14" t="s">
        <v>115</v>
      </c>
      <c r="C154" s="48">
        <f>SUM(G4:G151)</f>
        <v>13644.23</v>
      </c>
    </row>
    <row r="158" spans="1:7">
      <c r="A158" s="3"/>
    </row>
    <row r="159" spans="1:7">
      <c r="A159" s="61" t="s">
        <v>103</v>
      </c>
      <c r="B159" s="62"/>
      <c r="C159" s="62"/>
      <c r="D159" s="62"/>
      <c r="E159" s="62"/>
      <c r="F159" s="62"/>
      <c r="G159" s="62"/>
    </row>
    <row r="160" spans="1:7">
      <c r="A160" s="58" t="s">
        <v>104</v>
      </c>
      <c r="B160" s="59"/>
      <c r="C160" s="59"/>
      <c r="D160" s="59"/>
      <c r="E160" s="59"/>
      <c r="F160" s="59"/>
      <c r="G160" s="60"/>
    </row>
    <row r="161" spans="1:7">
      <c r="A161" s="49" t="s">
        <v>109</v>
      </c>
      <c r="B161" s="50"/>
      <c r="C161" s="50"/>
      <c r="D161" s="50"/>
      <c r="E161" s="50"/>
      <c r="F161" s="50"/>
      <c r="G161" s="51"/>
    </row>
    <row r="162" spans="1:7">
      <c r="A162" s="49" t="s">
        <v>110</v>
      </c>
      <c r="B162" s="50"/>
      <c r="C162" s="50"/>
      <c r="D162" s="50"/>
      <c r="E162" s="50"/>
      <c r="F162" s="50"/>
      <c r="G162" s="51"/>
    </row>
    <row r="163" spans="1:7">
      <c r="A163" s="49" t="s">
        <v>124</v>
      </c>
      <c r="B163" s="50"/>
      <c r="C163" s="50"/>
      <c r="D163" s="50"/>
      <c r="E163" s="50"/>
      <c r="F163" s="50"/>
      <c r="G163" s="51"/>
    </row>
    <row r="164" spans="1:7">
      <c r="A164" s="49" t="s">
        <v>125</v>
      </c>
      <c r="B164" s="50"/>
      <c r="C164" s="50"/>
      <c r="D164" s="50"/>
      <c r="E164" s="50"/>
      <c r="F164" s="50"/>
      <c r="G164" s="51"/>
    </row>
    <row r="165" spans="1:7">
      <c r="A165" s="52" t="s">
        <v>111</v>
      </c>
      <c r="B165" s="53"/>
      <c r="C165" s="53"/>
      <c r="D165" s="53"/>
      <c r="E165" s="53"/>
      <c r="F165" s="53"/>
      <c r="G165" s="54"/>
    </row>
  </sheetData>
  <mergeCells count="8">
    <mergeCell ref="A164:G164"/>
    <mergeCell ref="A165:G165"/>
    <mergeCell ref="C1:G1"/>
    <mergeCell ref="A160:G160"/>
    <mergeCell ref="A161:G161"/>
    <mergeCell ref="A159:G159"/>
    <mergeCell ref="A162:G162"/>
    <mergeCell ref="A163:G163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49"/>
  <sheetViews>
    <sheetView zoomScale="90" zoomScaleNormal="90" workbookViewId="0">
      <pane ySplit="2" topLeftCell="A124" activePane="bottomLeft" state="frozen"/>
      <selection pane="bottomLeft" activeCell="G8" sqref="G8"/>
    </sheetView>
  </sheetViews>
  <sheetFormatPr defaultRowHeight="12.75"/>
  <cols>
    <col min="1" max="1" width="48" bestFit="1" customWidth="1"/>
    <col min="2" max="3" width="22.28515625" customWidth="1"/>
    <col min="4" max="4" width="21.85546875" customWidth="1"/>
    <col min="5" max="5" width="22.28515625" customWidth="1"/>
    <col min="6" max="6" width="24.140625" customWidth="1"/>
    <col min="7" max="7" width="40.7109375" customWidth="1"/>
  </cols>
  <sheetData>
    <row r="1" spans="1:6" ht="13.5" thickBot="1">
      <c r="A1" s="5" t="str">
        <f>MSRP_spreadsheet!A1</f>
        <v>Component</v>
      </c>
      <c r="B1" s="63" t="str">
        <f>MSRP_spreadsheet!C1</f>
        <v>Per Item MSRP</v>
      </c>
      <c r="C1" s="64"/>
      <c r="D1" s="64"/>
      <c r="E1" s="64"/>
      <c r="F1" s="65"/>
    </row>
    <row r="2" spans="1:6" ht="46.5" customHeight="1" thickTop="1" thickBot="1">
      <c r="A2" s="17"/>
      <c r="B2" s="15" t="str">
        <f>MSRP_spreadsheet!C2</f>
        <v>Mfg. quote + 50%</v>
      </c>
      <c r="C2" s="15" t="str">
        <f>MSRP_spreadsheet!D2</f>
        <v>Whls. + 50%</v>
      </c>
      <c r="D2" s="15" t="str">
        <f>MSRP_spreadsheet!E2</f>
        <v>Retail cost of added component</v>
      </c>
      <c r="E2" s="15" t="str">
        <f>MSRP_spreadsheet!F2</f>
        <v>Retail of most expensive part +50% for substituted component</v>
      </c>
      <c r="F2" s="15" t="str">
        <f>MSRP_spreadsheet!G2</f>
        <v>Sled MSRP or Highest Value of modified components</v>
      </c>
    </row>
    <row r="3" spans="1:6" ht="13.5" thickTop="1">
      <c r="A3" s="2"/>
      <c r="B3" s="2"/>
      <c r="C3" s="2"/>
      <c r="D3" s="2"/>
      <c r="E3" s="2"/>
      <c r="F3" s="30"/>
    </row>
    <row r="4" spans="1:6">
      <c r="A4" s="1" t="str">
        <f>MSRP_spreadsheet!A4</f>
        <v>2018 model year base sled (reflects engine choice)</v>
      </c>
      <c r="B4" s="2"/>
      <c r="C4" s="2"/>
      <c r="D4" s="2"/>
      <c r="E4" s="2"/>
      <c r="F4" s="30"/>
    </row>
    <row r="5" spans="1:6">
      <c r="A5" s="2"/>
      <c r="B5" s="2"/>
      <c r="C5" s="2"/>
      <c r="D5" s="2"/>
      <c r="E5" s="2"/>
      <c r="F5" s="30"/>
    </row>
    <row r="6" spans="1:6">
      <c r="A6" s="1" t="str">
        <f>MSRP_spreadsheet!A6</f>
        <v>Factory options utilized on competition sled</v>
      </c>
      <c r="B6" s="21"/>
      <c r="C6" s="21"/>
      <c r="D6" s="21"/>
      <c r="E6" s="21"/>
      <c r="F6" s="30"/>
    </row>
    <row r="7" spans="1:6">
      <c r="A7" s="2" t="str">
        <f>MSRP_spreadsheet!A7</f>
        <v>tow hitch/rack</v>
      </c>
      <c r="B7" s="21"/>
      <c r="C7" s="21"/>
      <c r="D7" s="21"/>
      <c r="E7" s="21"/>
      <c r="F7" s="30">
        <f t="shared" ref="F7:F66" si="0">SUM(B7:E7)</f>
        <v>0</v>
      </c>
    </row>
    <row r="8" spans="1:6">
      <c r="A8" s="2" t="str">
        <f>MSRP_spreadsheet!A8</f>
        <v>12 VDC outlet</v>
      </c>
      <c r="B8" s="21"/>
      <c r="C8" s="21"/>
      <c r="D8" s="21"/>
      <c r="E8" s="21"/>
      <c r="F8" s="30">
        <f t="shared" si="0"/>
        <v>0</v>
      </c>
    </row>
    <row r="9" spans="1:6">
      <c r="A9" s="2" t="str">
        <f>MSRP_spreadsheet!A9</f>
        <v>handle bar hooks</v>
      </c>
      <c r="B9" s="21"/>
      <c r="C9" s="21"/>
      <c r="D9" s="21"/>
      <c r="E9" s="21"/>
      <c r="F9" s="30">
        <f t="shared" si="0"/>
        <v>0</v>
      </c>
    </row>
    <row r="10" spans="1:6">
      <c r="A10" s="2" t="str">
        <f>MSRP_spreadsheet!A10</f>
        <v>mirrors</v>
      </c>
      <c r="B10" s="21"/>
      <c r="C10" s="21"/>
      <c r="D10" s="21"/>
      <c r="E10" s="21"/>
      <c r="F10" s="30">
        <f t="shared" si="0"/>
        <v>0</v>
      </c>
    </row>
    <row r="11" spans="1:6">
      <c r="A11" s="2" t="str">
        <f>MSRP_spreadsheet!A11</f>
        <v>tachometer</v>
      </c>
      <c r="B11" s="21"/>
      <c r="C11" s="21"/>
      <c r="D11" s="21"/>
      <c r="E11" s="21"/>
      <c r="F11" s="30">
        <f t="shared" si="0"/>
        <v>0</v>
      </c>
    </row>
    <row r="12" spans="1:6">
      <c r="A12" s="2" t="str">
        <f>MSRP_spreadsheet!A12</f>
        <v>electric start</v>
      </c>
      <c r="B12" s="21"/>
      <c r="C12" s="21"/>
      <c r="D12" s="21"/>
      <c r="E12" s="21"/>
      <c r="F12" s="30">
        <f t="shared" si="0"/>
        <v>0</v>
      </c>
    </row>
    <row r="13" spans="1:6">
      <c r="A13" s="2" t="str">
        <f>MSRP_spreadsheet!A13</f>
        <v>reverse</v>
      </c>
      <c r="B13" s="21"/>
      <c r="C13" s="21"/>
      <c r="D13" s="21"/>
      <c r="E13" s="21"/>
      <c r="F13" s="30">
        <f t="shared" si="0"/>
        <v>0</v>
      </c>
    </row>
    <row r="14" spans="1:6">
      <c r="A14" s="2" t="str">
        <f>MSRP_spreadsheet!A14</f>
        <v>shocks</v>
      </c>
      <c r="B14" s="21"/>
      <c r="C14" s="21"/>
      <c r="D14" s="21"/>
      <c r="E14" s="21"/>
      <c r="F14" s="30">
        <f t="shared" si="0"/>
        <v>0</v>
      </c>
    </row>
    <row r="15" spans="1:6">
      <c r="A15" s="2" t="str">
        <f>MSRP_spreadsheet!A15</f>
        <v>other</v>
      </c>
      <c r="B15" s="21"/>
      <c r="C15" s="21"/>
      <c r="D15" s="21"/>
      <c r="E15" s="21"/>
      <c r="F15" s="30">
        <f t="shared" si="0"/>
        <v>0</v>
      </c>
    </row>
    <row r="16" spans="1:6">
      <c r="A16" s="2"/>
      <c r="B16" s="22"/>
      <c r="C16" s="22"/>
      <c r="D16" s="22"/>
      <c r="E16" s="22"/>
      <c r="F16" s="30"/>
    </row>
    <row r="17" spans="1:6">
      <c r="A17" s="1" t="str">
        <f>MSRP_spreadsheet!A17</f>
        <v>Engine/Motor</v>
      </c>
      <c r="B17" s="22"/>
      <c r="C17" s="22"/>
      <c r="D17" s="22"/>
      <c r="E17" s="22"/>
      <c r="F17" s="30"/>
    </row>
    <row r="18" spans="1:6">
      <c r="A18" s="2" t="str">
        <f>MSRP_spreadsheet!A18</f>
        <v>spark-ignition/compression-ignition</v>
      </c>
      <c r="B18" s="22"/>
      <c r="C18" s="22"/>
      <c r="D18" s="22"/>
      <c r="E18" s="22"/>
      <c r="F18" s="30">
        <f t="shared" si="0"/>
        <v>0</v>
      </c>
    </row>
    <row r="19" spans="1:6">
      <c r="A19" s="2" t="str">
        <f>MSRP_spreadsheet!A19</f>
        <v>internal parts coating</v>
      </c>
      <c r="B19" s="22"/>
      <c r="C19" s="22"/>
      <c r="D19" s="22"/>
      <c r="E19" s="22"/>
      <c r="F19" s="30">
        <f t="shared" si="0"/>
        <v>0</v>
      </c>
    </row>
    <row r="20" spans="1:6">
      <c r="A20" s="2" t="str">
        <f>MSRP_spreadsheet!A20</f>
        <v>head</v>
      </c>
      <c r="B20" s="22"/>
      <c r="C20" s="22"/>
      <c r="D20" s="22"/>
      <c r="E20" s="22"/>
      <c r="F20" s="30">
        <f t="shared" si="0"/>
        <v>0</v>
      </c>
    </row>
    <row r="21" spans="1:6">
      <c r="A21" s="2" t="str">
        <f>MSRP_spreadsheet!A21</f>
        <v>cylinder</v>
      </c>
      <c r="B21" s="22"/>
      <c r="C21" s="22"/>
      <c r="D21" s="22"/>
      <c r="E21" s="22"/>
      <c r="F21" s="30">
        <f t="shared" si="0"/>
        <v>0</v>
      </c>
    </row>
    <row r="22" spans="1:6">
      <c r="A22" s="2" t="str">
        <f>MSRP_spreadsheet!A22</f>
        <v>pistons/rings/connecting rods</v>
      </c>
      <c r="B22" s="22"/>
      <c r="C22" s="22"/>
      <c r="D22" s="22"/>
      <c r="E22" s="22"/>
      <c r="F22" s="30">
        <f t="shared" si="0"/>
        <v>0</v>
      </c>
    </row>
    <row r="23" spans="1:6">
      <c r="A23" s="2" t="str">
        <f>MSRP_spreadsheet!A23</f>
        <v>electric motor</v>
      </c>
      <c r="B23" s="22"/>
      <c r="C23" s="22"/>
      <c r="D23" s="22"/>
      <c r="E23" s="22"/>
      <c r="F23" s="30">
        <f t="shared" si="0"/>
        <v>0</v>
      </c>
    </row>
    <row r="24" spans="1:6">
      <c r="A24" s="2" t="str">
        <f>MSRP_spreadsheet!A24</f>
        <v>auxiliary energy sources</v>
      </c>
      <c r="B24" s="22"/>
      <c r="C24" s="22"/>
      <c r="D24" s="22"/>
      <c r="E24" s="22"/>
      <c r="F24" s="30">
        <f t="shared" si="0"/>
        <v>0</v>
      </c>
    </row>
    <row r="25" spans="1:6">
      <c r="A25" s="2" t="str">
        <f>MSRP_spreadsheet!A25</f>
        <v>fabrication</v>
      </c>
      <c r="B25" s="22"/>
      <c r="C25" s="22"/>
      <c r="D25" s="22"/>
      <c r="E25" s="22"/>
      <c r="F25" s="30">
        <f t="shared" si="0"/>
        <v>0</v>
      </c>
    </row>
    <row r="26" spans="1:6">
      <c r="A26" s="2" t="str">
        <f>MSRP_spreadsheet!A26</f>
        <v>other</v>
      </c>
      <c r="B26" s="22"/>
      <c r="C26" s="22"/>
      <c r="D26" s="22"/>
      <c r="E26" s="22"/>
      <c r="F26" s="30">
        <f t="shared" si="0"/>
        <v>0</v>
      </c>
    </row>
    <row r="27" spans="1:6">
      <c r="A27" s="2"/>
      <c r="B27" s="22"/>
      <c r="C27" s="22"/>
      <c r="D27" s="22"/>
      <c r="E27" s="22"/>
      <c r="F27" s="30"/>
    </row>
    <row r="28" spans="1:6">
      <c r="A28" s="1" t="str">
        <f>MSRP_spreadsheet!A28</f>
        <v>Air Management/Intake System</v>
      </c>
      <c r="B28" s="22"/>
      <c r="C28" s="22"/>
      <c r="D28" s="22"/>
      <c r="E28" s="22"/>
      <c r="F28" s="30"/>
    </row>
    <row r="29" spans="1:6">
      <c r="A29" s="2" t="str">
        <f>MSRP_spreadsheet!A29</f>
        <v>turbocharger</v>
      </c>
      <c r="B29" s="22"/>
      <c r="C29" s="22"/>
      <c r="D29" s="22"/>
      <c r="E29" s="22"/>
      <c r="F29" s="30">
        <f t="shared" si="0"/>
        <v>0</v>
      </c>
    </row>
    <row r="30" spans="1:6">
      <c r="A30" s="2" t="str">
        <f>MSRP_spreadsheet!A30</f>
        <v>supercharger</v>
      </c>
      <c r="B30" s="22"/>
      <c r="C30" s="22"/>
      <c r="D30" s="22"/>
      <c r="E30" s="22"/>
      <c r="F30" s="30">
        <f t="shared" si="0"/>
        <v>0</v>
      </c>
    </row>
    <row r="31" spans="1:6">
      <c r="A31" s="2" t="str">
        <f>MSRP_spreadsheet!A31</f>
        <v>turbocharger/supercharger plumbing</v>
      </c>
      <c r="B31" s="22"/>
      <c r="C31" s="22"/>
      <c r="D31" s="22"/>
      <c r="E31" s="22"/>
      <c r="F31" s="30">
        <f t="shared" si="0"/>
        <v>0</v>
      </c>
    </row>
    <row r="32" spans="1:6">
      <c r="A32" s="2" t="str">
        <f>MSRP_spreadsheet!A32</f>
        <v>air box/air filter</v>
      </c>
      <c r="B32" s="22"/>
      <c r="C32" s="22"/>
      <c r="D32" s="22"/>
      <c r="E32" s="22"/>
      <c r="F32" s="30">
        <f t="shared" si="0"/>
        <v>0</v>
      </c>
    </row>
    <row r="33" spans="1:6">
      <c r="A33" s="2" t="str">
        <f>MSRP_spreadsheet!A33</f>
        <v>intercooler</v>
      </c>
      <c r="B33" s="22"/>
      <c r="C33" s="22"/>
      <c r="D33" s="22"/>
      <c r="E33" s="22"/>
      <c r="F33" s="30">
        <f t="shared" si="0"/>
        <v>0</v>
      </c>
    </row>
    <row r="34" spans="1:6">
      <c r="A34" s="2" t="str">
        <f>MSRP_spreadsheet!A34</f>
        <v>reed valve</v>
      </c>
      <c r="B34" s="22"/>
      <c r="C34" s="22"/>
      <c r="D34" s="22"/>
      <c r="E34" s="22"/>
      <c r="F34" s="30">
        <f t="shared" si="0"/>
        <v>0</v>
      </c>
    </row>
    <row r="35" spans="1:6">
      <c r="A35" s="2" t="str">
        <f>MSRP_spreadsheet!A35</f>
        <v>rotary valve</v>
      </c>
      <c r="B35" s="22"/>
      <c r="C35" s="22"/>
      <c r="D35" s="22"/>
      <c r="E35" s="22"/>
      <c r="F35" s="30">
        <f t="shared" si="0"/>
        <v>0</v>
      </c>
    </row>
    <row r="36" spans="1:6">
      <c r="A36" s="2" t="str">
        <f>MSRP_spreadsheet!A36</f>
        <v>boost bottle</v>
      </c>
      <c r="B36" s="22"/>
      <c r="C36" s="22"/>
      <c r="D36" s="22"/>
      <c r="E36" s="22"/>
      <c r="F36" s="30">
        <f t="shared" si="0"/>
        <v>0</v>
      </c>
    </row>
    <row r="37" spans="1:6">
      <c r="A37" s="2" t="str">
        <f>MSRP_spreadsheet!A37</f>
        <v>fabrication</v>
      </c>
      <c r="B37" s="22"/>
      <c r="C37" s="22"/>
      <c r="D37" s="22"/>
      <c r="E37" s="22"/>
      <c r="F37" s="30">
        <f t="shared" si="0"/>
        <v>0</v>
      </c>
    </row>
    <row r="38" spans="1:6">
      <c r="A38" s="2" t="str">
        <f>MSRP_spreadsheet!A38</f>
        <v>other</v>
      </c>
      <c r="B38" s="22"/>
      <c r="C38" s="22"/>
      <c r="D38" s="22"/>
      <c r="E38" s="22"/>
      <c r="F38" s="30">
        <f t="shared" si="0"/>
        <v>0</v>
      </c>
    </row>
    <row r="39" spans="1:6">
      <c r="A39" s="2"/>
      <c r="B39" s="22"/>
      <c r="C39" s="22"/>
      <c r="D39" s="22"/>
      <c r="E39" s="22"/>
      <c r="F39" s="30"/>
    </row>
    <row r="40" spans="1:6">
      <c r="A40" s="1" t="str">
        <f>MSRP_spreadsheet!A40</f>
        <v>Fuel Management</v>
      </c>
      <c r="B40" s="22"/>
      <c r="C40" s="22"/>
      <c r="D40" s="22"/>
      <c r="E40" s="22"/>
      <c r="F40" s="30"/>
    </row>
    <row r="41" spans="1:6">
      <c r="A41" s="2" t="str">
        <f>MSRP_spreadsheet!A41</f>
        <v>fuel injector (PFI, SDI, DI)</v>
      </c>
      <c r="B41" s="22"/>
      <c r="C41" s="22"/>
      <c r="D41" s="22"/>
      <c r="E41" s="22"/>
      <c r="F41" s="30">
        <f t="shared" si="0"/>
        <v>0</v>
      </c>
    </row>
    <row r="42" spans="1:6">
      <c r="A42" s="2" t="str">
        <f>MSRP_spreadsheet!A42</f>
        <v>throttle body</v>
      </c>
      <c r="B42" s="22"/>
      <c r="C42" s="22"/>
      <c r="D42" s="22"/>
      <c r="E42" s="22"/>
      <c r="F42" s="30">
        <f t="shared" si="0"/>
        <v>0</v>
      </c>
    </row>
    <row r="43" spans="1:6">
      <c r="A43" s="2" t="str">
        <f>MSRP_spreadsheet!A43</f>
        <v>carburetor</v>
      </c>
      <c r="B43" s="22"/>
      <c r="C43" s="22"/>
      <c r="D43" s="22"/>
      <c r="E43" s="22"/>
      <c r="F43" s="30">
        <f t="shared" si="0"/>
        <v>0</v>
      </c>
    </row>
    <row r="44" spans="1:6">
      <c r="A44" s="2" t="str">
        <f>MSRP_spreadsheet!A44</f>
        <v>fuel pump</v>
      </c>
      <c r="B44" s="22"/>
      <c r="C44" s="22"/>
      <c r="D44" s="22"/>
      <c r="E44" s="22"/>
      <c r="F44" s="30">
        <f t="shared" si="0"/>
        <v>0</v>
      </c>
    </row>
    <row r="45" spans="1:6">
      <c r="A45" s="2" t="str">
        <f>MSRP_spreadsheet!A45</f>
        <v>fuel pressure regulator</v>
      </c>
      <c r="B45" s="22"/>
      <c r="C45" s="22"/>
      <c r="D45" s="22"/>
      <c r="E45" s="22"/>
      <c r="F45" s="30">
        <f t="shared" si="0"/>
        <v>0</v>
      </c>
    </row>
    <row r="46" spans="1:6">
      <c r="A46" s="2" t="str">
        <f>MSRP_spreadsheet!A46</f>
        <v>fuel filter</v>
      </c>
      <c r="B46" s="22"/>
      <c r="C46" s="22"/>
      <c r="D46" s="22"/>
      <c r="E46" s="22"/>
      <c r="F46" s="30">
        <f t="shared" si="0"/>
        <v>0</v>
      </c>
    </row>
    <row r="47" spans="1:6">
      <c r="A47" s="2" t="str">
        <f>MSRP_spreadsheet!A47</f>
        <v>fuel line</v>
      </c>
      <c r="B47" s="22"/>
      <c r="C47" s="22"/>
      <c r="D47" s="22"/>
      <c r="E47" s="22"/>
      <c r="F47" s="30">
        <f t="shared" si="0"/>
        <v>0</v>
      </c>
    </row>
    <row r="48" spans="1:6">
      <c r="A48" s="2" t="str">
        <f>MSRP_spreadsheet!A48</f>
        <v>fabrication</v>
      </c>
      <c r="B48" s="22"/>
      <c r="C48" s="22"/>
      <c r="D48" s="22"/>
      <c r="E48" s="22"/>
      <c r="F48" s="30">
        <f t="shared" si="0"/>
        <v>0</v>
      </c>
    </row>
    <row r="49" spans="1:7">
      <c r="A49" s="2" t="str">
        <f>MSRP_spreadsheet!A49</f>
        <v>other</v>
      </c>
      <c r="B49" s="22"/>
      <c r="C49" s="22"/>
      <c r="D49" s="19">
        <v>39.99</v>
      </c>
      <c r="E49" s="19"/>
      <c r="F49" s="30">
        <f t="shared" si="0"/>
        <v>39.99</v>
      </c>
      <c r="G49" s="37" t="s">
        <v>134</v>
      </c>
    </row>
    <row r="50" spans="1:7">
      <c r="A50" s="2"/>
      <c r="B50" s="22"/>
      <c r="C50" s="22"/>
      <c r="D50" s="22"/>
      <c r="E50" s="22"/>
      <c r="F50" s="30"/>
    </row>
    <row r="51" spans="1:7">
      <c r="A51" s="1" t="str">
        <f>MSRP_spreadsheet!A51</f>
        <v>Exhaust System</v>
      </c>
      <c r="B51" s="22"/>
      <c r="C51" s="22"/>
      <c r="D51" s="22"/>
      <c r="E51" s="22"/>
      <c r="F51" s="30"/>
    </row>
    <row r="52" spans="1:7">
      <c r="A52" s="2" t="str">
        <f>MSRP_spreadsheet!A52</f>
        <v>muffler</v>
      </c>
      <c r="B52" s="22"/>
      <c r="C52" s="22"/>
      <c r="D52" s="22"/>
      <c r="E52" s="22"/>
      <c r="F52" s="30">
        <f t="shared" si="0"/>
        <v>0</v>
      </c>
    </row>
    <row r="53" spans="1:7">
      <c r="A53" s="2" t="str">
        <f>MSRP_spreadsheet!A53</f>
        <v>pipes/tubes</v>
      </c>
      <c r="B53" s="22"/>
      <c r="C53" s="22"/>
      <c r="D53" s="22"/>
      <c r="E53" s="22"/>
      <c r="F53" s="30">
        <f t="shared" si="0"/>
        <v>0</v>
      </c>
    </row>
    <row r="54" spans="1:7">
      <c r="A54" s="2" t="str">
        <f>MSRP_spreadsheet!A54</f>
        <v>3-way exhaust catalyst</v>
      </c>
      <c r="B54" s="22"/>
      <c r="C54" s="22"/>
      <c r="D54" s="19">
        <v>86</v>
      </c>
      <c r="E54" s="19"/>
      <c r="F54" s="30">
        <f t="shared" si="0"/>
        <v>86</v>
      </c>
      <c r="G54" t="s">
        <v>143</v>
      </c>
    </row>
    <row r="55" spans="1:7">
      <c r="A55" s="2" t="str">
        <f>MSRP_spreadsheet!A55</f>
        <v>diesel particulate filter</v>
      </c>
      <c r="B55" s="22"/>
      <c r="C55" s="22"/>
      <c r="D55" s="22"/>
      <c r="E55" s="22"/>
      <c r="F55" s="30">
        <f t="shared" si="0"/>
        <v>0</v>
      </c>
    </row>
    <row r="56" spans="1:7">
      <c r="A56" s="2" t="str">
        <f>MSRP_spreadsheet!A56</f>
        <v>oxidation catalyst</v>
      </c>
      <c r="B56" s="22"/>
      <c r="C56" s="22"/>
      <c r="D56" s="22"/>
      <c r="E56" s="22"/>
      <c r="F56" s="30">
        <f t="shared" si="0"/>
        <v>0</v>
      </c>
    </row>
    <row r="57" spans="1:7">
      <c r="A57" s="2" t="str">
        <f>MSRP_spreadsheet!A57</f>
        <v>secondary air pump</v>
      </c>
      <c r="B57" s="22"/>
      <c r="C57" s="22"/>
      <c r="D57" s="22"/>
      <c r="E57" s="22"/>
      <c r="F57" s="30">
        <f t="shared" si="0"/>
        <v>0</v>
      </c>
    </row>
    <row r="58" spans="1:7">
      <c r="A58" s="2" t="str">
        <f>MSRP_spreadsheet!A58</f>
        <v>air pump plumbing</v>
      </c>
      <c r="B58" s="22"/>
      <c r="C58" s="22"/>
      <c r="D58" s="22"/>
      <c r="E58" s="22"/>
      <c r="F58" s="30">
        <f t="shared" si="0"/>
        <v>0</v>
      </c>
    </row>
    <row r="59" spans="1:7">
      <c r="A59" s="2" t="str">
        <f>MSRP_spreadsheet!A59</f>
        <v>heat management</v>
      </c>
      <c r="B59" s="22"/>
      <c r="C59" s="22"/>
      <c r="D59" s="22"/>
      <c r="E59" s="22"/>
      <c r="F59" s="30">
        <f t="shared" si="0"/>
        <v>0</v>
      </c>
    </row>
    <row r="60" spans="1:7">
      <c r="A60" s="2" t="str">
        <f>MSRP_spreadsheet!A60</f>
        <v>fabrication</v>
      </c>
      <c r="B60" s="22"/>
      <c r="C60" s="22"/>
      <c r="D60" s="22"/>
      <c r="E60" s="22"/>
      <c r="F60" s="30">
        <f t="shared" si="0"/>
        <v>0</v>
      </c>
    </row>
    <row r="61" spans="1:7" ht="25.5">
      <c r="A61" s="2" t="str">
        <f>MSRP_spreadsheet!A61</f>
        <v>Other</v>
      </c>
      <c r="B61" s="22"/>
      <c r="C61" s="22"/>
      <c r="D61" s="25">
        <f>6.97</f>
        <v>6.97</v>
      </c>
      <c r="E61" s="22"/>
      <c r="F61" s="30">
        <f t="shared" si="0"/>
        <v>6.97</v>
      </c>
      <c r="G61" s="26" t="s">
        <v>153</v>
      </c>
    </row>
    <row r="62" spans="1:7">
      <c r="A62" s="2"/>
      <c r="B62" s="22"/>
      <c r="C62" s="22"/>
      <c r="D62" s="22"/>
      <c r="E62" s="22"/>
      <c r="F62" s="30"/>
    </row>
    <row r="63" spans="1:7">
      <c r="A63" s="1" t="str">
        <f>MSRP_spreadsheet!A63</f>
        <v>Front Suspension</v>
      </c>
      <c r="B63" s="22"/>
      <c r="C63" s="22"/>
      <c r="D63" s="22"/>
      <c r="E63" s="22"/>
      <c r="F63" s="30"/>
    </row>
    <row r="64" spans="1:7">
      <c r="A64" s="2" t="str">
        <f>MSRP_spreadsheet!A64</f>
        <v>skis</v>
      </c>
      <c r="B64" s="22"/>
      <c r="C64" s="22"/>
      <c r="D64" s="22">
        <f>((139.95+44.95+45.95)*2)+19.95</f>
        <v>481.64999999999992</v>
      </c>
      <c r="E64" s="22">
        <f>D64*1.5</f>
        <v>722.47499999999991</v>
      </c>
      <c r="F64" s="30">
        <f>E64-(124.99*2)</f>
        <v>472.49499999999989</v>
      </c>
    </row>
    <row r="65" spans="1:7">
      <c r="A65" s="2" t="str">
        <f>MSRP_spreadsheet!A65</f>
        <v>shocks</v>
      </c>
      <c r="B65" s="22"/>
      <c r="C65" s="22"/>
      <c r="D65" s="22"/>
      <c r="E65" s="22"/>
      <c r="F65" s="30">
        <f t="shared" si="0"/>
        <v>0</v>
      </c>
    </row>
    <row r="66" spans="1:7">
      <c r="A66" s="2" t="str">
        <f>MSRP_spreadsheet!A66</f>
        <v>springs</v>
      </c>
      <c r="B66" s="22"/>
      <c r="C66" s="22"/>
      <c r="D66" s="22"/>
      <c r="E66" s="22"/>
      <c r="F66" s="30">
        <f t="shared" si="0"/>
        <v>0</v>
      </c>
    </row>
    <row r="67" spans="1:7">
      <c r="A67" s="2" t="str">
        <f>MSRP_spreadsheet!A67</f>
        <v>trailing arms/A-arms</v>
      </c>
      <c r="B67" s="22"/>
      <c r="C67" s="22"/>
      <c r="D67" s="22"/>
      <c r="E67" s="22"/>
      <c r="F67" s="30">
        <f t="shared" ref="F67:F108" si="1">SUM(B67:E67)</f>
        <v>0</v>
      </c>
    </row>
    <row r="68" spans="1:7">
      <c r="A68" s="2" t="str">
        <f>MSRP_spreadsheet!A68</f>
        <v>steering components</v>
      </c>
      <c r="B68" s="22"/>
      <c r="C68" s="22"/>
      <c r="D68" s="22"/>
      <c r="E68" s="22"/>
      <c r="F68" s="30">
        <f t="shared" si="1"/>
        <v>0</v>
      </c>
    </row>
    <row r="69" spans="1:7">
      <c r="A69" s="2" t="str">
        <f>MSRP_spreadsheet!A69</f>
        <v>fabrication</v>
      </c>
      <c r="B69" s="22"/>
      <c r="C69" s="22"/>
      <c r="D69" s="22"/>
      <c r="E69" s="22"/>
      <c r="F69" s="30">
        <f t="shared" si="1"/>
        <v>0</v>
      </c>
    </row>
    <row r="70" spans="1:7">
      <c r="A70" s="2" t="str">
        <f>MSRP_spreadsheet!A70</f>
        <v>other</v>
      </c>
      <c r="B70" s="22"/>
      <c r="C70" s="22"/>
      <c r="D70" s="22"/>
      <c r="E70" s="22"/>
      <c r="F70" s="30">
        <f t="shared" si="1"/>
        <v>0</v>
      </c>
    </row>
    <row r="71" spans="1:7">
      <c r="A71" s="2"/>
      <c r="B71" s="22"/>
      <c r="C71" s="22"/>
      <c r="D71" s="22"/>
      <c r="E71" s="22"/>
      <c r="F71" s="30"/>
    </row>
    <row r="72" spans="1:7">
      <c r="A72" s="1" t="str">
        <f>MSRP_spreadsheet!A72</f>
        <v>Rear Suspension</v>
      </c>
      <c r="B72" s="22"/>
      <c r="C72" s="22"/>
      <c r="D72" s="22"/>
      <c r="E72" s="22"/>
      <c r="F72" s="30"/>
    </row>
    <row r="73" spans="1:7" ht="25.5">
      <c r="A73" s="2" t="str">
        <f>MSRP_spreadsheet!A73</f>
        <v>wheels</v>
      </c>
      <c r="B73" s="22"/>
      <c r="C73" s="22"/>
      <c r="D73" s="30">
        <v>74.17</v>
      </c>
      <c r="E73" s="19"/>
      <c r="F73" s="19">
        <f t="shared" ref="F73" si="2">MAX(B73:E73)</f>
        <v>74.17</v>
      </c>
      <c r="G73" s="26" t="s">
        <v>129</v>
      </c>
    </row>
    <row r="74" spans="1:7">
      <c r="A74" s="2" t="str">
        <f>MSRP_spreadsheet!A74</f>
        <v>shocks</v>
      </c>
      <c r="B74" s="22"/>
      <c r="C74" s="22"/>
      <c r="D74" s="22"/>
      <c r="E74" s="22"/>
      <c r="F74" s="30">
        <f t="shared" si="1"/>
        <v>0</v>
      </c>
    </row>
    <row r="75" spans="1:7">
      <c r="A75" s="2" t="str">
        <f>MSRP_spreadsheet!A75</f>
        <v>springs</v>
      </c>
      <c r="B75" s="22"/>
      <c r="C75" s="22"/>
      <c r="D75" s="22"/>
      <c r="E75" s="22"/>
      <c r="F75" s="30">
        <f t="shared" si="1"/>
        <v>0</v>
      </c>
    </row>
    <row r="76" spans="1:7">
      <c r="A76" s="2" t="str">
        <f>MSRP_spreadsheet!A76</f>
        <v>hyfax/sliders</v>
      </c>
      <c r="B76" s="22"/>
      <c r="C76" s="22"/>
      <c r="D76" s="22"/>
      <c r="E76" s="22"/>
      <c r="F76" s="30">
        <f t="shared" si="1"/>
        <v>0</v>
      </c>
    </row>
    <row r="77" spans="1:7">
      <c r="A77" s="2" t="str">
        <f>MSRP_spreadsheet!A77</f>
        <v>mount points</v>
      </c>
      <c r="B77" s="22"/>
      <c r="C77" s="22"/>
      <c r="D77" s="22"/>
      <c r="E77" s="22"/>
      <c r="F77" s="30">
        <f t="shared" si="1"/>
        <v>0</v>
      </c>
    </row>
    <row r="78" spans="1:7">
      <c r="A78" s="2" t="str">
        <f>MSRP_spreadsheet!A78</f>
        <v>fabrication</v>
      </c>
      <c r="B78" s="22"/>
      <c r="C78" s="22"/>
      <c r="D78" s="22"/>
      <c r="E78" s="22"/>
      <c r="F78" s="30">
        <f t="shared" si="1"/>
        <v>0</v>
      </c>
    </row>
    <row r="79" spans="1:7">
      <c r="A79" s="2" t="str">
        <f>MSRP_spreadsheet!A79</f>
        <v>other</v>
      </c>
      <c r="B79" s="22"/>
      <c r="C79" s="22"/>
      <c r="D79" s="22"/>
      <c r="E79" s="22"/>
      <c r="F79" s="30">
        <f t="shared" si="1"/>
        <v>0</v>
      </c>
    </row>
    <row r="80" spans="1:7">
      <c r="A80" s="2"/>
      <c r="B80" s="22"/>
      <c r="C80" s="22"/>
      <c r="D80" s="22"/>
      <c r="E80" s="22"/>
      <c r="F80" s="30"/>
    </row>
    <row r="81" spans="1:7">
      <c r="A81" s="1" t="str">
        <f>MSRP_spreadsheet!A81</f>
        <v>Drivetrain</v>
      </c>
      <c r="B81" s="22"/>
      <c r="C81" s="22"/>
      <c r="D81" s="22"/>
      <c r="E81" s="22"/>
      <c r="F81" s="30"/>
    </row>
    <row r="82" spans="1:7">
      <c r="A82" s="2" t="str">
        <f>MSRP_spreadsheet!A82</f>
        <v>track</v>
      </c>
      <c r="B82" s="22"/>
      <c r="C82" s="22"/>
      <c r="D82" s="23">
        <v>1299</v>
      </c>
      <c r="E82" s="22">
        <f>1299*1.5</f>
        <v>1948.5</v>
      </c>
      <c r="F82" s="30">
        <f>E82-619.99</f>
        <v>1328.51</v>
      </c>
      <c r="G82" s="18" t="s">
        <v>144</v>
      </c>
    </row>
    <row r="83" spans="1:7">
      <c r="A83" s="2" t="str">
        <f>MSRP_spreadsheet!A83</f>
        <v>studs</v>
      </c>
      <c r="B83" s="22"/>
      <c r="C83" s="22"/>
      <c r="D83" s="22"/>
      <c r="E83" s="22"/>
      <c r="F83" s="30">
        <f t="shared" si="1"/>
        <v>0</v>
      </c>
    </row>
    <row r="84" spans="1:7">
      <c r="A84" s="2" t="str">
        <f>MSRP_spreadsheet!A84</f>
        <v>driveshaft/drive sprockets</v>
      </c>
      <c r="B84" s="22"/>
      <c r="C84" s="22"/>
      <c r="D84" s="38">
        <v>334.99</v>
      </c>
      <c r="E84" s="22">
        <f>D84*1.5</f>
        <v>502.48500000000001</v>
      </c>
      <c r="F84" s="30">
        <f>E84-324.99</f>
        <v>177.495</v>
      </c>
      <c r="G84" s="39" t="s">
        <v>146</v>
      </c>
    </row>
    <row r="85" spans="1:7">
      <c r="A85" s="2" t="str">
        <f>MSRP_spreadsheet!A85</f>
        <v>jackshaft</v>
      </c>
      <c r="B85" s="22"/>
      <c r="C85" s="22"/>
      <c r="D85" s="22"/>
      <c r="E85" s="22"/>
      <c r="F85" s="30">
        <f t="shared" si="1"/>
        <v>0</v>
      </c>
    </row>
    <row r="86" spans="1:7">
      <c r="A86" s="2" t="str">
        <f>MSRP_spreadsheet!A86</f>
        <v>chaincase/gear box</v>
      </c>
      <c r="B86" s="22"/>
      <c r="C86" s="22"/>
      <c r="D86" s="22"/>
      <c r="E86" s="22"/>
      <c r="F86" s="30">
        <f t="shared" si="1"/>
        <v>0</v>
      </c>
    </row>
    <row r="87" spans="1:7">
      <c r="A87" s="2" t="str">
        <f>MSRP_spreadsheet!A87</f>
        <v>drive clutch</v>
      </c>
      <c r="B87" s="22"/>
      <c r="C87" s="22"/>
      <c r="D87" s="22"/>
      <c r="E87" s="22"/>
      <c r="F87" s="30">
        <f t="shared" si="1"/>
        <v>0</v>
      </c>
    </row>
    <row r="88" spans="1:7">
      <c r="A88" s="2" t="str">
        <f>MSRP_spreadsheet!A88</f>
        <v>driven clutch</v>
      </c>
      <c r="B88" s="22"/>
      <c r="C88" s="22"/>
      <c r="D88" s="22"/>
      <c r="E88" s="22"/>
      <c r="F88" s="30">
        <f t="shared" si="1"/>
        <v>0</v>
      </c>
    </row>
    <row r="89" spans="1:7">
      <c r="A89" s="2" t="str">
        <f>MSRP_spreadsheet!A89</f>
        <v>drive belt</v>
      </c>
      <c r="B89" s="22"/>
      <c r="C89" s="22"/>
      <c r="D89" s="22"/>
      <c r="E89" s="22"/>
      <c r="F89" s="30">
        <f t="shared" si="1"/>
        <v>0</v>
      </c>
    </row>
    <row r="90" spans="1:7">
      <c r="A90" s="2" t="str">
        <f>MSRP_spreadsheet!A90</f>
        <v>cvt guarding/cover</v>
      </c>
      <c r="B90" s="22"/>
      <c r="C90" s="22"/>
      <c r="D90" s="22"/>
      <c r="E90" s="22"/>
      <c r="F90" s="30">
        <f t="shared" si="1"/>
        <v>0</v>
      </c>
    </row>
    <row r="91" spans="1:7">
      <c r="A91" s="2" t="str">
        <f>MSRP_spreadsheet!A91</f>
        <v>clutch adaptor</v>
      </c>
      <c r="B91" s="22"/>
      <c r="C91" s="22"/>
      <c r="D91" s="22"/>
      <c r="E91" s="22"/>
      <c r="F91" s="30">
        <f t="shared" si="1"/>
        <v>0</v>
      </c>
    </row>
    <row r="92" spans="1:7">
      <c r="A92" s="2" t="str">
        <f>MSRP_spreadsheet!A92</f>
        <v>fabrication</v>
      </c>
      <c r="B92" s="22"/>
      <c r="C92" s="22"/>
      <c r="D92" s="22"/>
      <c r="E92" s="22"/>
      <c r="F92" s="30">
        <f t="shared" si="1"/>
        <v>0</v>
      </c>
    </row>
    <row r="93" spans="1:7">
      <c r="A93" s="2" t="str">
        <f>MSRP_spreadsheet!A93</f>
        <v>other</v>
      </c>
      <c r="B93" s="22"/>
      <c r="C93" s="22"/>
      <c r="D93" s="22"/>
      <c r="E93" s="22"/>
      <c r="F93" s="30">
        <f t="shared" si="1"/>
        <v>0</v>
      </c>
    </row>
    <row r="94" spans="1:7">
      <c r="A94" s="2"/>
      <c r="B94" s="22"/>
      <c r="C94" s="22"/>
      <c r="D94" s="22"/>
      <c r="E94" s="22"/>
      <c r="F94" s="30"/>
    </row>
    <row r="95" spans="1:7">
      <c r="A95" s="1" t="str">
        <f>MSRP_spreadsheet!A95</f>
        <v>Cooling System</v>
      </c>
      <c r="B95" s="22"/>
      <c r="C95" s="22"/>
      <c r="D95" s="22"/>
      <c r="E95" s="22"/>
      <c r="F95" s="30"/>
    </row>
    <row r="96" spans="1:7">
      <c r="A96" s="2" t="str">
        <f>MSRP_spreadsheet!A96</f>
        <v>radiator</v>
      </c>
      <c r="B96" s="22"/>
      <c r="C96" s="22"/>
      <c r="D96" s="22"/>
      <c r="E96" s="22"/>
      <c r="F96" s="30">
        <f t="shared" si="1"/>
        <v>0</v>
      </c>
    </row>
    <row r="97" spans="1:7">
      <c r="A97" s="2" t="str">
        <f>MSRP_spreadsheet!A97</f>
        <v>coolant pump</v>
      </c>
      <c r="B97" s="22"/>
      <c r="C97" s="22"/>
      <c r="D97" s="22"/>
      <c r="E97" s="22"/>
      <c r="F97" s="30">
        <f t="shared" si="1"/>
        <v>0</v>
      </c>
    </row>
    <row r="98" spans="1:7">
      <c r="A98" s="2" t="str">
        <f>MSRP_spreadsheet!A98</f>
        <v>fan</v>
      </c>
      <c r="B98" s="22"/>
      <c r="C98" s="22"/>
      <c r="D98" s="22"/>
      <c r="E98" s="22"/>
      <c r="F98" s="30">
        <f t="shared" si="1"/>
        <v>0</v>
      </c>
    </row>
    <row r="99" spans="1:7">
      <c r="A99" s="2" t="str">
        <f>MSRP_spreadsheet!A99</f>
        <v>heat exchanger</v>
      </c>
      <c r="B99" s="22"/>
      <c r="C99" s="22"/>
      <c r="D99" s="22"/>
      <c r="E99" s="22"/>
      <c r="F99" s="30">
        <f t="shared" si="1"/>
        <v>0</v>
      </c>
    </row>
    <row r="100" spans="1:7">
      <c r="A100" s="2" t="str">
        <f>MSRP_spreadsheet!A100</f>
        <v>thermostat</v>
      </c>
      <c r="B100" s="22"/>
      <c r="C100" s="22"/>
      <c r="D100" s="22"/>
      <c r="E100" s="22"/>
      <c r="F100" s="30">
        <f t="shared" si="1"/>
        <v>0</v>
      </c>
    </row>
    <row r="101" spans="1:7">
      <c r="A101" s="2" t="str">
        <f>MSRP_spreadsheet!A101</f>
        <v>fabrication</v>
      </c>
      <c r="B101" s="22"/>
      <c r="C101" s="22"/>
      <c r="D101" s="22"/>
      <c r="E101" s="22"/>
      <c r="F101" s="30">
        <f t="shared" si="1"/>
        <v>0</v>
      </c>
    </row>
    <row r="102" spans="1:7">
      <c r="A102" s="2" t="str">
        <f>MSRP_spreadsheet!A102</f>
        <v>other</v>
      </c>
      <c r="B102" s="22"/>
      <c r="C102" s="22"/>
      <c r="D102" s="22"/>
      <c r="E102" s="22"/>
      <c r="F102" s="30">
        <f t="shared" si="1"/>
        <v>0</v>
      </c>
    </row>
    <row r="103" spans="1:7">
      <c r="A103" s="2"/>
      <c r="B103" s="22"/>
      <c r="C103" s="22"/>
      <c r="D103" s="22"/>
      <c r="E103" s="22"/>
      <c r="F103" s="30">
        <f t="shared" si="1"/>
        <v>0</v>
      </c>
    </row>
    <row r="104" spans="1:7">
      <c r="A104" s="1" t="str">
        <f>MSRP_spreadsheet!A104</f>
        <v>Noise/Vibration/Harshness</v>
      </c>
      <c r="B104" s="22"/>
      <c r="C104" s="22"/>
      <c r="D104" s="22"/>
      <c r="E104" s="22"/>
      <c r="F104" s="30">
        <f t="shared" si="1"/>
        <v>0</v>
      </c>
    </row>
    <row r="105" spans="1:7">
      <c r="A105" s="2" t="str">
        <f>MSRP_spreadsheet!A105</f>
        <v>skirting</v>
      </c>
      <c r="B105" s="22"/>
      <c r="C105" s="22"/>
      <c r="D105" s="22"/>
      <c r="E105" s="22"/>
      <c r="F105" s="30">
        <f t="shared" si="1"/>
        <v>0</v>
      </c>
    </row>
    <row r="106" spans="1:7">
      <c r="A106" s="2" t="str">
        <f>MSRP_spreadsheet!A106</f>
        <v>hood lining</v>
      </c>
      <c r="B106" s="22"/>
      <c r="C106" s="22"/>
      <c r="D106" s="22"/>
      <c r="E106" s="22"/>
      <c r="F106" s="30">
        <f t="shared" si="1"/>
        <v>0</v>
      </c>
    </row>
    <row r="107" spans="1:7">
      <c r="A107" s="2" t="str">
        <f>MSRP_spreadsheet!A107</f>
        <v>tunnel lining</v>
      </c>
      <c r="B107" s="19"/>
      <c r="C107" s="19"/>
      <c r="D107" s="30">
        <v>18.75</v>
      </c>
      <c r="E107" s="19"/>
      <c r="F107" s="30">
        <f t="shared" si="1"/>
        <v>18.75</v>
      </c>
      <c r="G107" s="32" t="s">
        <v>139</v>
      </c>
    </row>
    <row r="108" spans="1:7">
      <c r="A108" s="2" t="str">
        <f>MSRP_spreadsheet!A108</f>
        <v>fiberglass packing</v>
      </c>
      <c r="B108" s="22"/>
      <c r="C108" s="22"/>
      <c r="D108" s="22"/>
      <c r="E108" s="22"/>
      <c r="F108" s="30">
        <f t="shared" si="1"/>
        <v>0</v>
      </c>
    </row>
    <row r="109" spans="1:7" ht="44.25" customHeight="1">
      <c r="A109" s="2" t="str">
        <f>MSRP_spreadsheet!A109</f>
        <v>Other</v>
      </c>
      <c r="B109" s="22"/>
      <c r="C109" s="22"/>
      <c r="D109" s="30">
        <v>40.85</v>
      </c>
      <c r="E109" s="22"/>
      <c r="F109" s="30">
        <f>SUM(B109:E109)</f>
        <v>40.85</v>
      </c>
      <c r="G109" s="18" t="s">
        <v>148</v>
      </c>
    </row>
    <row r="110" spans="1:7">
      <c r="A110" s="2"/>
      <c r="B110" s="22"/>
      <c r="C110" s="22"/>
      <c r="D110" s="22"/>
      <c r="E110" s="22"/>
      <c r="F110" s="30"/>
    </row>
    <row r="111" spans="1:7">
      <c r="A111" s="1" t="str">
        <f>MSRP_spreadsheet!A111</f>
        <v>Chassis</v>
      </c>
      <c r="B111" s="22"/>
      <c r="C111" s="22"/>
      <c r="D111" s="22"/>
      <c r="E111" s="22"/>
      <c r="F111" s="30"/>
    </row>
    <row r="112" spans="1:7">
      <c r="A112" s="2" t="str">
        <f>MSRP_spreadsheet!A112</f>
        <v>bulkhead modification</v>
      </c>
      <c r="B112" s="22"/>
      <c r="C112" s="22"/>
      <c r="D112" s="22"/>
      <c r="E112" s="22"/>
      <c r="F112" s="30">
        <f t="shared" ref="F112:F145" si="3">SUM(B112:E112)</f>
        <v>0</v>
      </c>
    </row>
    <row r="113" spans="1:6">
      <c r="A113" s="2" t="str">
        <f>MSRP_spreadsheet!A113</f>
        <v>tunnel modification</v>
      </c>
      <c r="B113" s="22"/>
      <c r="C113" s="22"/>
      <c r="D113" s="22"/>
      <c r="E113" s="22"/>
      <c r="F113" s="30">
        <f t="shared" si="3"/>
        <v>0</v>
      </c>
    </row>
    <row r="114" spans="1:6">
      <c r="A114" s="2" t="str">
        <f>MSRP_spreadsheet!A114</f>
        <v>seat</v>
      </c>
      <c r="B114" s="22"/>
      <c r="C114" s="22"/>
      <c r="D114" s="22"/>
      <c r="E114" s="22"/>
      <c r="F114" s="30">
        <f t="shared" si="3"/>
        <v>0</v>
      </c>
    </row>
    <row r="115" spans="1:6">
      <c r="A115" s="2" t="str">
        <f>MSRP_spreadsheet!A115</f>
        <v>hood</v>
      </c>
      <c r="B115" s="22"/>
      <c r="C115" s="22"/>
      <c r="D115" s="22"/>
      <c r="E115" s="22"/>
      <c r="F115" s="30">
        <f t="shared" si="3"/>
        <v>0</v>
      </c>
    </row>
    <row r="116" spans="1:6">
      <c r="A116" s="2" t="str">
        <f>MSRP_spreadsheet!A116</f>
        <v>windshield</v>
      </c>
      <c r="B116" s="22"/>
      <c r="C116" s="22"/>
      <c r="D116" s="22"/>
      <c r="E116" s="22"/>
      <c r="F116" s="30">
        <f t="shared" si="3"/>
        <v>0</v>
      </c>
    </row>
    <row r="117" spans="1:6">
      <c r="A117" s="2" t="str">
        <f>MSRP_spreadsheet!A117</f>
        <v>motor mount</v>
      </c>
      <c r="B117" s="22"/>
      <c r="C117" s="22"/>
      <c r="D117" s="22"/>
      <c r="E117" s="22"/>
      <c r="F117" s="30">
        <f t="shared" si="3"/>
        <v>0</v>
      </c>
    </row>
    <row r="118" spans="1:6">
      <c r="A118" s="2" t="str">
        <f>MSRP_spreadsheet!A118</f>
        <v>fuel tank</v>
      </c>
      <c r="B118" s="22"/>
      <c r="C118" s="22"/>
      <c r="D118" s="22"/>
      <c r="E118" s="22"/>
      <c r="F118" s="30">
        <f t="shared" si="3"/>
        <v>0</v>
      </c>
    </row>
    <row r="119" spans="1:6">
      <c r="A119" s="2" t="str">
        <f>MSRP_spreadsheet!A119</f>
        <v>battery box</v>
      </c>
      <c r="B119" s="22"/>
      <c r="C119" s="22"/>
      <c r="D119" s="22"/>
      <c r="E119" s="22"/>
      <c r="F119" s="30">
        <f t="shared" si="3"/>
        <v>0</v>
      </c>
    </row>
    <row r="120" spans="1:6">
      <c r="A120" s="2" t="str">
        <f>MSRP_spreadsheet!A120</f>
        <v>handlebars/hooks/risers</v>
      </c>
      <c r="B120" s="22"/>
      <c r="C120" s="22"/>
      <c r="D120" s="22"/>
      <c r="E120" s="22"/>
      <c r="F120" s="30">
        <f t="shared" si="3"/>
        <v>0</v>
      </c>
    </row>
    <row r="121" spans="1:6">
      <c r="A121" s="2" t="str">
        <f>MSRP_spreadsheet!A121</f>
        <v>hand guards</v>
      </c>
      <c r="B121" s="22"/>
      <c r="C121" s="22"/>
      <c r="D121" s="22"/>
      <c r="E121" s="22"/>
      <c r="F121" s="30">
        <f t="shared" si="3"/>
        <v>0</v>
      </c>
    </row>
    <row r="122" spans="1:6">
      <c r="A122" s="2" t="str">
        <f>MSRP_spreadsheet!A122</f>
        <v>throttle</v>
      </c>
      <c r="B122" s="22"/>
      <c r="C122" s="22"/>
      <c r="D122" s="22"/>
      <c r="E122" s="22"/>
      <c r="F122" s="30">
        <f t="shared" si="3"/>
        <v>0</v>
      </c>
    </row>
    <row r="123" spans="1:6">
      <c r="A123" s="2" t="str">
        <f>MSRP_spreadsheet!A123</f>
        <v>brake system</v>
      </c>
      <c r="B123" s="22"/>
      <c r="C123" s="22"/>
      <c r="D123" s="22"/>
      <c r="E123" s="22"/>
      <c r="F123" s="30">
        <f t="shared" si="3"/>
        <v>0</v>
      </c>
    </row>
    <row r="124" spans="1:6">
      <c r="A124" s="2" t="str">
        <f>MSRP_spreadsheet!A124</f>
        <v>heated grips</v>
      </c>
      <c r="B124" s="22"/>
      <c r="C124" s="22"/>
      <c r="D124" s="22"/>
      <c r="E124" s="22"/>
      <c r="F124" s="30">
        <f t="shared" si="3"/>
        <v>0</v>
      </c>
    </row>
    <row r="125" spans="1:6">
      <c r="A125" s="2" t="str">
        <f>MSRP_spreadsheet!A125</f>
        <v>fabrication</v>
      </c>
      <c r="B125" s="22"/>
      <c r="C125" s="22"/>
      <c r="D125" s="22"/>
      <c r="E125" s="22"/>
      <c r="F125" s="30">
        <f t="shared" si="3"/>
        <v>0</v>
      </c>
    </row>
    <row r="126" spans="1:6">
      <c r="A126" s="2" t="str">
        <f>MSRP_spreadsheet!A126</f>
        <v>other</v>
      </c>
      <c r="B126" s="22"/>
      <c r="C126" s="22"/>
      <c r="D126" s="22"/>
      <c r="E126" s="22"/>
      <c r="F126" s="30">
        <f t="shared" si="3"/>
        <v>0</v>
      </c>
    </row>
    <row r="127" spans="1:6">
      <c r="A127" s="2"/>
      <c r="B127" s="22"/>
      <c r="C127" s="22"/>
      <c r="D127" s="22"/>
      <c r="E127" s="22"/>
      <c r="F127" s="30"/>
    </row>
    <row r="128" spans="1:6">
      <c r="A128" s="1" t="str">
        <f>MSRP_spreadsheet!A128</f>
        <v>Electrical</v>
      </c>
      <c r="B128" s="22"/>
      <c r="C128" s="22"/>
      <c r="D128" s="22"/>
      <c r="E128" s="22"/>
      <c r="F128" s="30"/>
    </row>
    <row r="129" spans="1:6">
      <c r="A129" s="2" t="str">
        <f>MSRP_spreadsheet!A129</f>
        <v>battery(s)</v>
      </c>
      <c r="B129" s="22"/>
      <c r="C129" s="22"/>
      <c r="D129" s="22"/>
      <c r="E129" s="22"/>
      <c r="F129" s="30">
        <f t="shared" si="3"/>
        <v>0</v>
      </c>
    </row>
    <row r="130" spans="1:6">
      <c r="A130" s="2" t="str">
        <f>MSRP_spreadsheet!A130</f>
        <v>switches</v>
      </c>
      <c r="B130" s="22"/>
      <c r="C130" s="22"/>
      <c r="D130" s="22"/>
      <c r="E130" s="22"/>
      <c r="F130" s="30">
        <f t="shared" si="3"/>
        <v>0</v>
      </c>
    </row>
    <row r="131" spans="1:6">
      <c r="A131" s="2" t="str">
        <f>MSRP_spreadsheet!A131</f>
        <v>connectors</v>
      </c>
      <c r="B131" s="22"/>
      <c r="C131" s="22"/>
      <c r="D131" s="22"/>
      <c r="E131" s="22"/>
      <c r="F131" s="30">
        <f t="shared" si="3"/>
        <v>0</v>
      </c>
    </row>
    <row r="132" spans="1:6">
      <c r="A132" s="2" t="str">
        <f>MSRP_spreadsheet!A132</f>
        <v>fuses</v>
      </c>
      <c r="B132" s="22"/>
      <c r="C132" s="22"/>
      <c r="D132" s="22"/>
      <c r="E132" s="22"/>
      <c r="F132" s="30">
        <f t="shared" si="3"/>
        <v>0</v>
      </c>
    </row>
    <row r="133" spans="1:6">
      <c r="A133" s="2" t="str">
        <f>MSRP_spreadsheet!A133</f>
        <v>wire/cable</v>
      </c>
      <c r="B133" s="22"/>
      <c r="C133" s="22"/>
      <c r="D133" s="22"/>
      <c r="E133" s="22"/>
      <c r="F133" s="30">
        <f t="shared" si="3"/>
        <v>0</v>
      </c>
    </row>
    <row r="134" spans="1:6">
      <c r="A134" s="2" t="str">
        <f>MSRP_spreadsheet!A134</f>
        <v>lighting</v>
      </c>
      <c r="B134" s="22"/>
      <c r="C134" s="22"/>
      <c r="D134" s="22"/>
      <c r="E134" s="22"/>
      <c r="F134" s="30">
        <f t="shared" si="3"/>
        <v>0</v>
      </c>
    </row>
    <row r="135" spans="1:6">
      <c r="A135" s="2" t="str">
        <f>MSRP_spreadsheet!A135</f>
        <v>motor charger</v>
      </c>
      <c r="B135" s="22"/>
      <c r="C135" s="22"/>
      <c r="D135" s="22"/>
      <c r="E135" s="22"/>
      <c r="F135" s="30">
        <f t="shared" si="3"/>
        <v>0</v>
      </c>
    </row>
    <row r="136" spans="1:6">
      <c r="A136" s="2" t="str">
        <f>MSRP_spreadsheet!A136</f>
        <v>contactor</v>
      </c>
      <c r="B136" s="22"/>
      <c r="C136" s="22"/>
      <c r="D136" s="22"/>
      <c r="E136" s="22"/>
      <c r="F136" s="30">
        <f t="shared" si="3"/>
        <v>0</v>
      </c>
    </row>
    <row r="137" spans="1:6">
      <c r="A137" s="2" t="str">
        <f>MSRP_spreadsheet!A137</f>
        <v>motor controller</v>
      </c>
      <c r="B137" s="22"/>
      <c r="C137" s="22"/>
      <c r="D137" s="22"/>
      <c r="E137" s="22"/>
      <c r="F137" s="30">
        <f t="shared" si="3"/>
        <v>0</v>
      </c>
    </row>
    <row r="138" spans="1:6">
      <c r="A138" s="2" t="str">
        <f>MSRP_spreadsheet!A138</f>
        <v>injector controller</v>
      </c>
      <c r="B138" s="22"/>
      <c r="C138" s="22"/>
      <c r="D138" s="22"/>
      <c r="E138" s="22"/>
      <c r="F138" s="30">
        <f t="shared" si="3"/>
        <v>0</v>
      </c>
    </row>
    <row r="139" spans="1:6">
      <c r="A139" s="2" t="str">
        <f>MSRP_spreadsheet!A139</f>
        <v>boost controller</v>
      </c>
      <c r="B139" s="22"/>
      <c r="C139" s="22"/>
      <c r="D139" s="22"/>
      <c r="E139" s="22"/>
      <c r="F139" s="30">
        <f t="shared" si="3"/>
        <v>0</v>
      </c>
    </row>
    <row r="140" spans="1:6">
      <c r="A140" s="2" t="str">
        <f>MSRP_spreadsheet!A140</f>
        <v>exhaust gas temperature (EGT) sensor</v>
      </c>
      <c r="B140" s="22"/>
      <c r="C140" s="22"/>
      <c r="D140" s="22"/>
      <c r="E140" s="22"/>
      <c r="F140" s="30">
        <f t="shared" si="3"/>
        <v>0</v>
      </c>
    </row>
    <row r="141" spans="1:6">
      <c r="A141" s="2" t="str">
        <f>MSRP_spreadsheet!A141</f>
        <v>general sensor(s)</v>
      </c>
      <c r="B141" s="22"/>
      <c r="C141" s="22"/>
      <c r="D141" s="22"/>
      <c r="E141" s="22"/>
      <c r="F141" s="30">
        <f t="shared" si="3"/>
        <v>0</v>
      </c>
    </row>
    <row r="142" spans="1:6">
      <c r="A142" s="2" t="str">
        <f>MSRP_spreadsheet!A142</f>
        <v>engine calibration hardware</v>
      </c>
      <c r="B142" s="22"/>
      <c r="C142" s="22"/>
      <c r="D142" s="22"/>
      <c r="E142" s="22"/>
      <c r="F142" s="30">
        <f t="shared" si="3"/>
        <v>0</v>
      </c>
    </row>
    <row r="143" spans="1:6">
      <c r="A143" s="2" t="str">
        <f>MSRP_spreadsheet!A143</f>
        <v>engine calibration software</v>
      </c>
      <c r="B143" s="22"/>
      <c r="C143" s="22"/>
      <c r="D143" s="22"/>
      <c r="E143" s="22"/>
      <c r="F143" s="30">
        <f t="shared" si="3"/>
        <v>0</v>
      </c>
    </row>
    <row r="144" spans="1:6">
      <c r="A144" s="2" t="str">
        <f>MSRP_spreadsheet!A144</f>
        <v>fabrication</v>
      </c>
      <c r="B144" s="22"/>
      <c r="C144" s="22"/>
      <c r="D144" s="22"/>
      <c r="E144" s="22"/>
      <c r="F144" s="30">
        <f t="shared" si="3"/>
        <v>0</v>
      </c>
    </row>
    <row r="145" spans="1:6">
      <c r="A145" s="2" t="str">
        <f>MSRP_spreadsheet!A145</f>
        <v>pulley</v>
      </c>
      <c r="B145" s="22"/>
      <c r="C145" s="22"/>
      <c r="D145" s="22"/>
      <c r="E145" s="22"/>
      <c r="F145" s="30">
        <f t="shared" si="3"/>
        <v>0</v>
      </c>
    </row>
    <row r="146" spans="1:6">
      <c r="A146" s="2"/>
      <c r="B146" s="22"/>
      <c r="C146" s="22"/>
      <c r="D146" s="22"/>
      <c r="E146" s="22"/>
      <c r="F146" s="22"/>
    </row>
    <row r="147" spans="1:6">
      <c r="A147" s="2"/>
      <c r="B147" s="22"/>
      <c r="C147" s="22"/>
      <c r="D147" s="22"/>
      <c r="E147" s="22"/>
      <c r="F147" s="22"/>
    </row>
    <row r="148" spans="1:6">
      <c r="A148" s="2"/>
      <c r="B148" s="2"/>
      <c r="C148" s="2"/>
      <c r="D148" s="2"/>
      <c r="E148" s="2"/>
      <c r="F148" s="2"/>
    </row>
    <row r="149" spans="1:6">
      <c r="B149" s="47"/>
      <c r="C149" s="47"/>
      <c r="D149" s="47"/>
      <c r="E149" s="47"/>
      <c r="F149" s="47"/>
    </row>
  </sheetData>
  <mergeCells count="1">
    <mergeCell ref="B1:F1"/>
  </mergeCells>
  <phoneticPr fontId="4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U154"/>
  <sheetViews>
    <sheetView topLeftCell="A120" zoomScale="75" workbookViewId="0">
      <selection activeCell="AD141" sqref="AD141"/>
    </sheetView>
  </sheetViews>
  <sheetFormatPr defaultRowHeight="12.75"/>
  <cols>
    <col min="11" max="11" width="16.140625" customWidth="1"/>
    <col min="13" max="13" width="14.42578125" bestFit="1" customWidth="1"/>
    <col min="15" max="15" width="14.42578125" bestFit="1" customWidth="1"/>
    <col min="17" max="17" width="14.42578125" bestFit="1" customWidth="1"/>
    <col min="19" max="19" width="16.5703125" bestFit="1" customWidth="1"/>
  </cols>
  <sheetData>
    <row r="1" ht="12.75" customHeight="1"/>
    <row r="2" ht="26.25" customHeight="1"/>
    <row r="85" spans="2:2">
      <c r="B85" s="16" t="s">
        <v>121</v>
      </c>
    </row>
    <row r="154" spans="11:21" ht="23.25">
      <c r="K154" s="44">
        <f>(139.95*2)</f>
        <v>279.89999999999998</v>
      </c>
      <c r="L154" s="45" t="s">
        <v>150</v>
      </c>
      <c r="M154" s="45">
        <f>44.95*2</f>
        <v>89.9</v>
      </c>
      <c r="N154" s="45" t="s">
        <v>150</v>
      </c>
      <c r="O154" s="45">
        <v>19.95</v>
      </c>
      <c r="P154" s="45" t="s">
        <v>150</v>
      </c>
      <c r="Q154" s="45">
        <f>45.95*2</f>
        <v>91.9</v>
      </c>
      <c r="R154" s="45" t="s">
        <v>151</v>
      </c>
      <c r="S154" s="45">
        <f>K154+M154+O154+Q154</f>
        <v>481.65</v>
      </c>
      <c r="T154" s="45"/>
      <c r="U154" s="4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Steve's PC</cp:lastModifiedBy>
  <cp:lastPrinted>2008-01-25T00:54:40Z</cp:lastPrinted>
  <dcterms:created xsi:type="dcterms:W3CDTF">2007-09-19T17:02:49Z</dcterms:created>
  <dcterms:modified xsi:type="dcterms:W3CDTF">2019-02-19T02:53:23Z</dcterms:modified>
</cp:coreProperties>
</file>