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9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son\Desktop\"/>
    </mc:Choice>
  </mc:AlternateContent>
  <bookViews>
    <workbookView xWindow="0" yWindow="0" windowWidth="20490" windowHeight="7530" xr2:uid="{00000000-000D-0000-FFFF-FFFF00000000}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71027"/>
</workbook>
</file>

<file path=xl/calcChain.xml><?xml version="1.0" encoding="utf-8"?>
<calcChain xmlns="http://schemas.openxmlformats.org/spreadsheetml/2006/main">
  <c r="E81" i="2" l="1"/>
  <c r="A17" i="2"/>
  <c r="G92" i="1" l="1"/>
  <c r="G59" i="1" l="1"/>
  <c r="D59" i="2"/>
  <c r="G124" i="1"/>
  <c r="D60" i="2" l="1"/>
  <c r="D37" i="2" l="1"/>
  <c r="D124" i="2" l="1"/>
  <c r="D106" i="2" l="1"/>
  <c r="F81" i="2" l="1"/>
  <c r="A4" i="2" l="1"/>
  <c r="B1" i="2" l="1"/>
  <c r="C2" i="2"/>
  <c r="D2" i="2"/>
  <c r="E2" i="2"/>
  <c r="F2" i="2"/>
  <c r="B2" i="2"/>
  <c r="A1" i="2"/>
  <c r="E146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27" i="1"/>
  <c r="G7" i="1"/>
  <c r="G8" i="1"/>
  <c r="G9" i="1"/>
  <c r="G10" i="1"/>
  <c r="G11" i="1"/>
  <c r="G12" i="1"/>
  <c r="G13" i="1"/>
  <c r="G14" i="1"/>
  <c r="G15" i="1"/>
  <c r="G18" i="1"/>
  <c r="G19" i="1"/>
  <c r="G20" i="1"/>
  <c r="G21" i="1"/>
  <c r="G22" i="1"/>
  <c r="G23" i="1"/>
  <c r="G24" i="1"/>
  <c r="G25" i="1"/>
  <c r="G28" i="1"/>
  <c r="G29" i="1"/>
  <c r="G30" i="1"/>
  <c r="G31" i="1"/>
  <c r="G32" i="1"/>
  <c r="G33" i="1"/>
  <c r="G34" i="1"/>
  <c r="G35" i="1"/>
  <c r="G36" i="1"/>
  <c r="G37" i="1"/>
  <c r="G40" i="1"/>
  <c r="G41" i="1"/>
  <c r="G42" i="1"/>
  <c r="G43" i="1"/>
  <c r="G44" i="1"/>
  <c r="G45" i="1"/>
  <c r="G46" i="1"/>
  <c r="G47" i="1"/>
  <c r="G48" i="1"/>
  <c r="G51" i="1"/>
  <c r="G52" i="1"/>
  <c r="G53" i="1"/>
  <c r="G54" i="1"/>
  <c r="G55" i="1"/>
  <c r="G56" i="1"/>
  <c r="G57" i="1"/>
  <c r="G58" i="1"/>
  <c r="G60" i="1"/>
  <c r="G63" i="1"/>
  <c r="G64" i="1"/>
  <c r="G65" i="1"/>
  <c r="G66" i="1"/>
  <c r="G67" i="1"/>
  <c r="G68" i="1"/>
  <c r="G69" i="1"/>
  <c r="G72" i="1"/>
  <c r="G73" i="1"/>
  <c r="G74" i="1"/>
  <c r="G75" i="1"/>
  <c r="G76" i="1"/>
  <c r="G77" i="1"/>
  <c r="G78" i="1"/>
  <c r="G81" i="1"/>
  <c r="G82" i="1"/>
  <c r="G83" i="1"/>
  <c r="G84" i="1"/>
  <c r="G85" i="1"/>
  <c r="G86" i="1"/>
  <c r="G87" i="1"/>
  <c r="G88" i="1"/>
  <c r="G89" i="1"/>
  <c r="G90" i="1"/>
  <c r="G91" i="1"/>
  <c r="G95" i="1"/>
  <c r="G96" i="1"/>
  <c r="G97" i="1"/>
  <c r="G98" i="1"/>
  <c r="G99" i="1"/>
  <c r="G100" i="1"/>
  <c r="G101" i="1"/>
  <c r="G104" i="1"/>
  <c r="G105" i="1"/>
  <c r="G106" i="1"/>
  <c r="G107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08" i="1"/>
  <c r="G128" i="1"/>
  <c r="G129" i="1"/>
  <c r="G130" i="1"/>
  <c r="G145" i="1"/>
  <c r="A15" i="2"/>
  <c r="A6" i="2"/>
  <c r="A7" i="2"/>
  <c r="A8" i="2"/>
  <c r="A9" i="2"/>
  <c r="A10" i="2"/>
  <c r="A11" i="2"/>
  <c r="A12" i="2"/>
  <c r="A13" i="2"/>
  <c r="A14" i="2"/>
  <c r="A18" i="2"/>
  <c r="A19" i="2"/>
  <c r="A20" i="2"/>
  <c r="A21" i="2"/>
  <c r="A22" i="2"/>
  <c r="A23" i="2"/>
  <c r="A24" i="2"/>
  <c r="A25" i="2"/>
  <c r="A27" i="2"/>
  <c r="A28" i="2"/>
  <c r="A29" i="2"/>
  <c r="A30" i="2"/>
  <c r="A31" i="2"/>
  <c r="A32" i="2"/>
  <c r="A33" i="2"/>
  <c r="A34" i="2"/>
  <c r="A35" i="2"/>
  <c r="A36" i="2"/>
  <c r="A37" i="2"/>
  <c r="A39" i="2"/>
  <c r="A40" i="2"/>
  <c r="A41" i="2"/>
  <c r="A42" i="2"/>
  <c r="A43" i="2"/>
  <c r="A44" i="2"/>
  <c r="A45" i="2"/>
  <c r="A46" i="2"/>
  <c r="A47" i="2"/>
  <c r="A48" i="2"/>
  <c r="A50" i="2"/>
  <c r="A51" i="2"/>
  <c r="A52" i="2"/>
  <c r="A53" i="2"/>
  <c r="A54" i="2"/>
  <c r="A55" i="2"/>
  <c r="A56" i="2"/>
  <c r="A57" i="2"/>
  <c r="A58" i="2"/>
  <c r="A60" i="2"/>
  <c r="A62" i="2"/>
  <c r="A63" i="2"/>
  <c r="A64" i="2"/>
  <c r="A65" i="2"/>
  <c r="A66" i="2"/>
  <c r="A67" i="2"/>
  <c r="A68" i="2"/>
  <c r="A69" i="2"/>
  <c r="A71" i="2"/>
  <c r="A72" i="2"/>
  <c r="A73" i="2"/>
  <c r="A74" i="2"/>
  <c r="A75" i="2"/>
  <c r="A76" i="2"/>
  <c r="A77" i="2"/>
  <c r="A78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4" i="2"/>
  <c r="A95" i="2"/>
  <c r="A96" i="2"/>
  <c r="A97" i="2"/>
  <c r="A98" i="2"/>
  <c r="A99" i="2"/>
  <c r="A100" i="2"/>
  <c r="A101" i="2"/>
  <c r="A103" i="2"/>
  <c r="A104" i="2"/>
  <c r="A105" i="2"/>
  <c r="A106" i="2"/>
  <c r="A107" i="2"/>
  <c r="A108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F146" i="1"/>
  <c r="D146" i="1"/>
  <c r="C146" i="1"/>
  <c r="C148" i="1" l="1"/>
  <c r="G146" i="1"/>
</calcChain>
</file>

<file path=xl/sharedStrings.xml><?xml version="1.0" encoding="utf-8"?>
<sst xmlns="http://schemas.openxmlformats.org/spreadsheetml/2006/main" count="275" uniqueCount="155">
  <si>
    <t>Exhaust System</t>
  </si>
  <si>
    <t>Front Suspension</t>
  </si>
  <si>
    <t>Rear Suspension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</si>
  <si>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</si>
  <si>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</si>
  <si>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</si>
  <si>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</si>
  <si>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</si>
  <si>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</si>
  <si>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</si>
  <si>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</si>
  <si>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</si>
  <si>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</si>
  <si>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</si>
  <si>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</si>
  <si>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</si>
  <si>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</si>
  <si>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</si>
  <si>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</si>
  <si>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</si>
  <si>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</si>
  <si>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</si>
  <si>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</si>
  <si>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</si>
  <si>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</si>
  <si>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</si>
  <si>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</si>
  <si>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</si>
  <si>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</si>
  <si>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</si>
  <si>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</si>
  <si>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</si>
  <si>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</si>
  <si>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</si>
  <si>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</si>
  <si>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</si>
  <si>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</si>
  <si>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</si>
  <si>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</si>
  <si>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</si>
  <si>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</si>
  <si>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</si>
  <si>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</si>
  <si>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</si>
  <si>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</si>
  <si>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</si>
  <si>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</si>
  <si>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</si>
  <si>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brake system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</si>
  <si>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</si>
  <si>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</si>
  <si>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</si>
  <si>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</si>
  <si>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</si>
  <si>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</si>
  <si>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</si>
  <si>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</si>
  <si>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</si>
  <si>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</si>
  <si>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</si>
  <si>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</si>
  <si>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</si>
  <si>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</si>
  <si>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</si>
  <si>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</si>
  <si>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</si>
  <si>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</si>
  <si>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</si>
  <si>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</si>
  <si>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</si>
  <si>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</si>
  <si>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</si>
  <si>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</si>
  <si>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</si>
  <si>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</si>
  <si>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</si>
  <si>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</si>
  <si>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</si>
  <si>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</si>
  <si>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</si>
  <si>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</si>
  <si>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</si>
  <si>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</si>
  <si>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</si>
  <si>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</si>
  <si>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</si>
  <si>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</si>
  <si>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</si>
  <si>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</si>
  <si>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</si>
  <si>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</si>
  <si>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</si>
  <si>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</si>
  <si>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</si>
  <si>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</si>
  <si>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</si>
  <si>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</si>
  <si>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</si>
  <si>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</si>
  <si>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</si>
  <si>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</si>
  <si>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</si>
  <si>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</si>
  <si>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</si>
  <si>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</si>
  <si>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</si>
  <si>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</si>
  <si>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</si>
  <si>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</si>
  <si>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</si>
  <si>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</si>
  <si>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</si>
  <si>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</si>
  <si>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</si>
  <si>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</si>
  <si>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</si>
  <si>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</si>
  <si>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</si>
  <si>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</si>
  <si>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</si>
  <si>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</si>
  <si>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</si>
  <si>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2018 model year base sled (reflects engine choice)</t>
  </si>
  <si>
    <t>Ski-Doo MXZ Rotax 850</t>
  </si>
  <si>
    <t>N/A</t>
  </si>
  <si>
    <t>Stock</t>
  </si>
  <si>
    <t>Stock (SI)</t>
  </si>
  <si>
    <t>Stock (Electric Start Battery)</t>
  </si>
  <si>
    <t>Pre-Filter located in secondary airbox</t>
  </si>
  <si>
    <t>Similar</t>
  </si>
  <si>
    <t>GM Flex Fuel Sensor</t>
  </si>
  <si>
    <t>Big wheel kit</t>
  </si>
  <si>
    <t>Heraeus</t>
  </si>
  <si>
    <t>Camso Ice Attak XT 137"</t>
  </si>
  <si>
    <t>Modified Tuned Pipe</t>
  </si>
  <si>
    <t>Silent Running Paint-on Sound Material</t>
  </si>
  <si>
    <t>See Muffler</t>
  </si>
  <si>
    <t>Only for research, not for production</t>
  </si>
  <si>
    <t>Stock (DI/TBI)</t>
  </si>
  <si>
    <t>Comments</t>
  </si>
  <si>
    <t>Silent running, $74.97/gal, 1 quart used.</t>
  </si>
  <si>
    <t>$0.68 per square foot (PAF-50), 4 ft^2 used in secondary airbox.  Used for noise reduction.</t>
  </si>
  <si>
    <t>Other</t>
  </si>
  <si>
    <t>Modified Muffler</t>
  </si>
  <si>
    <t>Pilot-TS (Stock)</t>
  </si>
  <si>
    <t>850cc Two-Stroke H.O. ETEC Engine with Throttlebody Injectors.  Power output similar to that of 600cc H.O.</t>
  </si>
  <si>
    <t xml:space="preserve">Sound material on panels and clutch cover. EDPVO (Clutch cover) 200in^2, $1.74/ft.^2. PABM-411-L4 (Side panels), 300 in.^2 per panel, $4.75/ft.^2. </t>
  </si>
  <si>
    <t>Sound damping material</t>
  </si>
  <si>
    <t>See Sound damping material in NVH</t>
  </si>
  <si>
    <t>Tuned pipe, materials $6.97, labor $50/hr, 2 hours. Implemented to increase power and reduce emissions</t>
  </si>
  <si>
    <t>Big wheel kit, a BOM is included with receipts. Installed to increase track efficiency</t>
  </si>
  <si>
    <t>Purchased to accommodate big wheel kit, ported to reduce sound, and studded to improve traction</t>
  </si>
  <si>
    <t>Muffler, labor $50/hr, 10 hours. Implemented to further reduce emissions</t>
  </si>
  <si>
    <t>See receipts page</t>
  </si>
  <si>
    <t>Engine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</si>
</sst>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2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sz val="20"/>
      <name val="Arial"/>
      <family val="2"/>
    </font>
    <font>
      <sz val="24"/>
      <name val="Arial"/>
      <family val="2"/>
    </font>
    <font>
      <sz val="48"/>
      <name val="Arial"/>
      <family val="2"/>
    </font>
    <font>
      <sz val="11"/>
      <color rgb="FF9C0006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C7CE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" fillId="3" borderId="0" applyNumberFormat="0" applyBorder="0" applyAlignment="0" applyProtection="0"/>
  </cellStyleXfs>
  <cellXfs count="62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7" fillId="0" borderId="0" xfId="0" applyFont="1"/>
    <xf numFmtId="0" fontId="2" fillId="0" borderId="3" xfId="0" applyFont="1" applyFill="1" applyBorder="1" applyAlignment="1">
      <alignment horizontal="center"/>
    </xf>
    <xf numFmtId="0" fontId="2" fillId="0" borderId="0" xfId="0" applyFont="1"/>
    <xf numFmtId="44" fontId="3" fillId="0" borderId="1" xfId="2" applyFont="1" applyBorder="1" applyAlignment="1">
      <alignment horizontal="center" vertical="center"/>
    </xf>
    <xf numFmtId="44" fontId="2" fillId="0" borderId="0" xfId="2" applyFont="1" applyAlignment="1">
      <alignment horizontal="center"/>
    </xf>
    <xf numFmtId="44" fontId="2" fillId="0" borderId="1" xfId="2" applyFont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44" fontId="3" fillId="0" borderId="1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0" xfId="0" applyFill="1"/>
    <xf numFmtId="0" fontId="1" fillId="0" borderId="0" xfId="0" applyFont="1" applyFill="1"/>
    <xf numFmtId="0" fontId="1" fillId="0" borderId="0" xfId="0" applyFont="1" applyFill="1" applyAlignment="1">
      <alignment wrapText="1"/>
    </xf>
    <xf numFmtId="0" fontId="8" fillId="0" borderId="0" xfId="0" applyFont="1" applyFill="1" applyAlignment="1">
      <alignment wrapText="1"/>
    </xf>
    <xf numFmtId="0" fontId="3" fillId="0" borderId="1" xfId="0" applyFont="1" applyFill="1" applyBorder="1" applyAlignment="1">
      <alignment vertical="center"/>
    </xf>
    <xf numFmtId="44" fontId="1" fillId="0" borderId="1" xfId="2" applyFont="1" applyFill="1" applyBorder="1" applyAlignment="1">
      <alignment horizontal="center" vertical="center"/>
    </xf>
    <xf numFmtId="0" fontId="8" fillId="0" borderId="0" xfId="0" applyFont="1" applyFill="1" applyBorder="1" applyAlignment="1">
      <alignment wrapText="1"/>
    </xf>
    <xf numFmtId="0" fontId="10" fillId="0" borderId="0" xfId="0" applyFont="1" applyFill="1"/>
    <xf numFmtId="0" fontId="8" fillId="0" borderId="1" xfId="0" applyFont="1" applyFill="1" applyBorder="1"/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0" xfId="0" applyFill="1" applyAlignment="1">
      <alignment wrapText="1"/>
    </xf>
    <xf numFmtId="0" fontId="11" fillId="0" borderId="0" xfId="3" applyFill="1"/>
    <xf numFmtId="44" fontId="3" fillId="0" borderId="2" xfId="2" applyFont="1" applyFill="1" applyBorder="1" applyAlignment="1">
      <alignment horizontal="center" wrapText="1"/>
    </xf>
    <xf numFmtId="44" fontId="0" fillId="0" borderId="1" xfId="2" applyFont="1" applyBorder="1"/>
    <xf numFmtId="44" fontId="3" fillId="0" borderId="1" xfId="2" applyFont="1" applyFill="1" applyBorder="1"/>
    <xf numFmtId="44" fontId="0" fillId="0" borderId="1" xfId="2" applyFont="1" applyFill="1" applyBorder="1"/>
    <xf numFmtId="44" fontId="0" fillId="0" borderId="0" xfId="2" applyFont="1"/>
    <xf numFmtId="0" fontId="4" fillId="0" borderId="4" xfId="0" applyFont="1" applyBorder="1" applyAlignment="1"/>
    <xf numFmtId="0" fontId="0" fillId="0" borderId="0" xfId="0" applyAlignment="1"/>
    <xf numFmtId="0" fontId="0" fillId="0" borderId="5" xfId="0" applyBorder="1" applyAlignment="1"/>
    <xf numFmtId="0" fontId="4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4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5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9" fillId="0" borderId="0" xfId="0" applyFont="1" applyFill="1" applyAlignment="1">
      <alignment horizontal="center" wrapText="1"/>
    </xf>
  </cellXfs>
  <cellStyles count="4">
    <cellStyle name="Bad" xfId="3" builtinId="27"/>
    <cellStyle name="Comma" xfId="1" builtinId="3"/>
    <cellStyle name="Currency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26392</xdr:colOff>
      <xdr:row>0</xdr:row>
      <xdr:rowOff>152648</xdr:rowOff>
    </xdr:from>
    <xdr:to>
      <xdr:col>6</xdr:col>
      <xdr:colOff>178791</xdr:colOff>
      <xdr:row>3</xdr:row>
      <xdr:rowOff>45769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632528" y="152648"/>
          <a:ext cx="3183081" cy="5338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/>
            <a:t>Base Chassis</a:t>
          </a:r>
        </a:p>
      </xdr:txBody>
    </xdr:sp>
    <xdr:clientData/>
  </xdr:twoCellAnchor>
  <xdr:twoCellAnchor editAs="oneCell">
    <xdr:from>
      <xdr:col>1</xdr:col>
      <xdr:colOff>26307</xdr:colOff>
      <xdr:row>46</xdr:row>
      <xdr:rowOff>15420</xdr:rowOff>
    </xdr:from>
    <xdr:to>
      <xdr:col>24</xdr:col>
      <xdr:colOff>81697</xdr:colOff>
      <xdr:row>77</xdr:row>
      <xdr:rowOff>49701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628" y="8030027"/>
          <a:ext cx="14138783" cy="5096138"/>
        </a:xfrm>
        <a:prstGeom prst="rect">
          <a:avLst/>
        </a:prstGeom>
      </xdr:spPr>
    </xdr:pic>
    <xdr:clientData/>
  </xdr:twoCellAnchor>
  <xdr:twoCellAnchor>
    <xdr:from>
      <xdr:col>11</xdr:col>
      <xdr:colOff>467178</xdr:colOff>
      <xdr:row>51</xdr:row>
      <xdr:rowOff>14513</xdr:rowOff>
    </xdr:from>
    <xdr:to>
      <xdr:col>14</xdr:col>
      <xdr:colOff>416379</xdr:colOff>
      <xdr:row>53</xdr:row>
      <xdr:rowOff>88706</xdr:rowOff>
    </xdr:to>
    <xdr:sp macro="" textlink="">
      <xdr:nvSpPr>
        <xdr:cNvPr id="69" name="Left Arrow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>
          <a:off x="7202714" y="8845549"/>
          <a:ext cx="1786165" cy="400764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 editAs="oneCell">
    <xdr:from>
      <xdr:col>0</xdr:col>
      <xdr:colOff>608693</xdr:colOff>
      <xdr:row>84</xdr:row>
      <xdr:rowOff>161470</xdr:rowOff>
    </xdr:from>
    <xdr:to>
      <xdr:col>10</xdr:col>
      <xdr:colOff>72572</xdr:colOff>
      <xdr:row>111</xdr:row>
      <xdr:rowOff>1727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8693" y="14380934"/>
          <a:ext cx="5587093" cy="4241550"/>
        </a:xfrm>
        <a:prstGeom prst="rect">
          <a:avLst/>
        </a:prstGeom>
      </xdr:spPr>
    </xdr:pic>
    <xdr:clientData/>
  </xdr:twoCellAnchor>
  <xdr:twoCellAnchor>
    <xdr:from>
      <xdr:col>8</xdr:col>
      <xdr:colOff>107950</xdr:colOff>
      <xdr:row>86</xdr:row>
      <xdr:rowOff>124277</xdr:rowOff>
    </xdr:from>
    <xdr:to>
      <xdr:col>11</xdr:col>
      <xdr:colOff>57149</xdr:colOff>
      <xdr:row>89</xdr:row>
      <xdr:rowOff>35185</xdr:rowOff>
    </xdr:to>
    <xdr:sp macro="" textlink="">
      <xdr:nvSpPr>
        <xdr:cNvPr id="71" name="Left Arrow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5006521" y="14670313"/>
          <a:ext cx="1786164" cy="400765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>
    <xdr:from>
      <xdr:col>1</xdr:col>
      <xdr:colOff>907</xdr:colOff>
      <xdr:row>41</xdr:row>
      <xdr:rowOff>27214</xdr:rowOff>
    </xdr:from>
    <xdr:to>
      <xdr:col>6</xdr:col>
      <xdr:colOff>153306</xdr:colOff>
      <xdr:row>45</xdr:row>
      <xdr:rowOff>27215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613228" y="7225393"/>
          <a:ext cx="3214007" cy="6531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/>
            <a:t>Flex Fuel Sensor</a:t>
          </a:r>
        </a:p>
      </xdr:txBody>
    </xdr:sp>
    <xdr:clientData/>
  </xdr:twoCellAnchor>
  <xdr:twoCellAnchor>
    <xdr:from>
      <xdr:col>1</xdr:col>
      <xdr:colOff>1814</xdr:colOff>
      <xdr:row>80</xdr:row>
      <xdr:rowOff>27213</xdr:rowOff>
    </xdr:from>
    <xdr:to>
      <xdr:col>6</xdr:col>
      <xdr:colOff>156935</xdr:colOff>
      <xdr:row>84</xdr:row>
      <xdr:rowOff>27213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614135" y="13593534"/>
          <a:ext cx="3216729" cy="6531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/>
            <a:t>Catalytic Converter</a:t>
          </a:r>
        </a:p>
      </xdr:txBody>
    </xdr:sp>
    <xdr:clientData/>
  </xdr:twoCellAnchor>
  <xdr:twoCellAnchor>
    <xdr:from>
      <xdr:col>1</xdr:col>
      <xdr:colOff>0</xdr:colOff>
      <xdr:row>33</xdr:row>
      <xdr:rowOff>0</xdr:rowOff>
    </xdr:from>
    <xdr:to>
      <xdr:col>7</xdr:col>
      <xdr:colOff>536863</xdr:colOff>
      <xdr:row>39</xdr:row>
      <xdr:rowOff>54429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606136" y="5663045"/>
          <a:ext cx="4173682" cy="9896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/>
            <a:t>Secondary</a:t>
          </a:r>
          <a:r>
            <a:rPr lang="en-US" sz="2800" baseline="0"/>
            <a:t> Airbox Pre-filter (see sound material)</a:t>
          </a:r>
          <a:endParaRPr lang="en-US" sz="2800"/>
        </a:p>
      </xdr:txBody>
    </xdr:sp>
    <xdr:clientData/>
  </xdr:twoCellAnchor>
  <xdr:twoCellAnchor editAs="oneCell">
    <xdr:from>
      <xdr:col>1</xdr:col>
      <xdr:colOff>36285</xdr:colOff>
      <xdr:row>128</xdr:row>
      <xdr:rowOff>2721</xdr:rowOff>
    </xdr:from>
    <xdr:to>
      <xdr:col>10</xdr:col>
      <xdr:colOff>228796</xdr:colOff>
      <xdr:row>148</xdr:row>
      <xdr:rowOff>24531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8606" y="21406757"/>
          <a:ext cx="5703404" cy="3287524"/>
        </a:xfrm>
        <a:prstGeom prst="rect">
          <a:avLst/>
        </a:prstGeom>
      </xdr:spPr>
    </xdr:pic>
    <xdr:clientData/>
  </xdr:twoCellAnchor>
  <xdr:twoCellAnchor>
    <xdr:from>
      <xdr:col>3</xdr:col>
      <xdr:colOff>256720</xdr:colOff>
      <xdr:row>144</xdr:row>
      <xdr:rowOff>908</xdr:rowOff>
    </xdr:from>
    <xdr:to>
      <xdr:col>5</xdr:col>
      <xdr:colOff>193220</xdr:colOff>
      <xdr:row>146</xdr:row>
      <xdr:rowOff>73286</xdr:rowOff>
    </xdr:to>
    <xdr:sp macro="" textlink="">
      <xdr:nvSpPr>
        <xdr:cNvPr id="93" name="Left Arrow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/>
      </xdr:nvSpPr>
      <xdr:spPr>
        <a:xfrm>
          <a:off x="2093684" y="24017515"/>
          <a:ext cx="1161143" cy="398950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 editAs="oneCell">
    <xdr:from>
      <xdr:col>1</xdr:col>
      <xdr:colOff>0</xdr:colOff>
      <xdr:row>154</xdr:row>
      <xdr:rowOff>43544</xdr:rowOff>
    </xdr:from>
    <xdr:to>
      <xdr:col>20</xdr:col>
      <xdr:colOff>517070</xdr:colOff>
      <xdr:row>181</xdr:row>
      <xdr:rowOff>108620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2321" y="26441401"/>
          <a:ext cx="12151178" cy="4473790"/>
        </a:xfrm>
        <a:prstGeom prst="rect">
          <a:avLst/>
        </a:prstGeom>
      </xdr:spPr>
    </xdr:pic>
    <xdr:clientData/>
  </xdr:twoCellAnchor>
  <xdr:twoCellAnchor>
    <xdr:from>
      <xdr:col>20</xdr:col>
      <xdr:colOff>340177</xdr:colOff>
      <xdr:row>176</xdr:row>
      <xdr:rowOff>119743</xdr:rowOff>
    </xdr:from>
    <xdr:to>
      <xdr:col>23</xdr:col>
      <xdr:colOff>326571</xdr:colOff>
      <xdr:row>179</xdr:row>
      <xdr:rowOff>146958</xdr:rowOff>
    </xdr:to>
    <xdr:sp macro="" textlink="">
      <xdr:nvSpPr>
        <xdr:cNvPr id="95" name="Left Arrow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/>
      </xdr:nvSpPr>
      <xdr:spPr>
        <a:xfrm>
          <a:off x="12586606" y="30109886"/>
          <a:ext cx="1823358" cy="517072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>
    <xdr:from>
      <xdr:col>1</xdr:col>
      <xdr:colOff>24491</xdr:colOff>
      <xdr:row>149</xdr:row>
      <xdr:rowOff>468086</xdr:rowOff>
    </xdr:from>
    <xdr:to>
      <xdr:col>6</xdr:col>
      <xdr:colOff>176890</xdr:colOff>
      <xdr:row>152</xdr:row>
      <xdr:rowOff>46264</xdr:rowOff>
    </xdr:to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 txBox="1"/>
      </xdr:nvSpPr>
      <xdr:spPr>
        <a:xfrm>
          <a:off x="636812" y="25464407"/>
          <a:ext cx="3214007" cy="6531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/>
            <a:t>Big Wheel Kit</a:t>
          </a:r>
        </a:p>
      </xdr:txBody>
    </xdr:sp>
    <xdr:clientData/>
  </xdr:twoCellAnchor>
  <xdr:twoCellAnchor>
    <xdr:from>
      <xdr:col>1</xdr:col>
      <xdr:colOff>19956</xdr:colOff>
      <xdr:row>123</xdr:row>
      <xdr:rowOff>0</xdr:rowOff>
    </xdr:from>
    <xdr:to>
      <xdr:col>6</xdr:col>
      <xdr:colOff>175077</xdr:colOff>
      <xdr:row>127</xdr:row>
      <xdr:rowOff>0</xdr:rowOff>
    </xdr:to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 txBox="1"/>
      </xdr:nvSpPr>
      <xdr:spPr>
        <a:xfrm>
          <a:off x="632277" y="20587607"/>
          <a:ext cx="3216729" cy="6531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/>
            <a:t>Tuned Pipe</a:t>
          </a:r>
          <a:r>
            <a:rPr lang="en-US" sz="2800" baseline="0"/>
            <a:t> Material</a:t>
          </a:r>
          <a:endParaRPr lang="en-US" sz="2800"/>
        </a:p>
      </xdr:txBody>
    </xdr:sp>
    <xdr:clientData/>
  </xdr:twoCellAnchor>
  <xdr:twoCellAnchor editAs="oneCell">
    <xdr:from>
      <xdr:col>1</xdr:col>
      <xdr:colOff>13606</xdr:colOff>
      <xdr:row>190</xdr:row>
      <xdr:rowOff>159488</xdr:rowOff>
    </xdr:from>
    <xdr:to>
      <xdr:col>15</xdr:col>
      <xdr:colOff>247024</xdr:colOff>
      <xdr:row>210</xdr:row>
      <xdr:rowOff>82133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25927" y="32435631"/>
          <a:ext cx="8805918" cy="3188359"/>
        </a:xfrm>
        <a:prstGeom prst="rect">
          <a:avLst/>
        </a:prstGeom>
      </xdr:spPr>
    </xdr:pic>
    <xdr:clientData/>
  </xdr:twoCellAnchor>
  <xdr:twoCellAnchor editAs="oneCell">
    <xdr:from>
      <xdr:col>12</xdr:col>
      <xdr:colOff>493072</xdr:colOff>
      <xdr:row>189</xdr:row>
      <xdr:rowOff>9978</xdr:rowOff>
    </xdr:from>
    <xdr:to>
      <xdr:col>14</xdr:col>
      <xdr:colOff>467961</xdr:colOff>
      <xdr:row>191</xdr:row>
      <xdr:rowOff>95500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9392002">
          <a:off x="7840929" y="32122835"/>
          <a:ext cx="1199532" cy="412094"/>
        </a:xfrm>
        <a:prstGeom prst="rect">
          <a:avLst/>
        </a:prstGeom>
      </xdr:spPr>
    </xdr:pic>
    <xdr:clientData/>
  </xdr:twoCellAnchor>
  <xdr:twoCellAnchor>
    <xdr:from>
      <xdr:col>1</xdr:col>
      <xdr:colOff>2554</xdr:colOff>
      <xdr:row>183</xdr:row>
      <xdr:rowOff>103909</xdr:rowOff>
    </xdr:from>
    <xdr:to>
      <xdr:col>6</xdr:col>
      <xdr:colOff>588817</xdr:colOff>
      <xdr:row>190</xdr:row>
      <xdr:rowOff>4700</xdr:rowOff>
    </xdr:to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 txBox="1"/>
      </xdr:nvSpPr>
      <xdr:spPr>
        <a:xfrm>
          <a:off x="608690" y="29908500"/>
          <a:ext cx="3616945" cy="9918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/>
            <a:t>Track</a:t>
          </a:r>
        </a:p>
        <a:p>
          <a:pPr algn="ctr"/>
          <a:r>
            <a:rPr lang="en-US" sz="2800"/>
            <a:t>(Aftermarket, OEM)</a:t>
          </a:r>
        </a:p>
      </xdr:txBody>
    </xdr:sp>
    <xdr:clientData/>
  </xdr:twoCellAnchor>
  <xdr:twoCellAnchor>
    <xdr:from>
      <xdr:col>1</xdr:col>
      <xdr:colOff>13607</xdr:colOff>
      <xdr:row>112</xdr:row>
      <xdr:rowOff>149679</xdr:rowOff>
    </xdr:from>
    <xdr:to>
      <xdr:col>6</xdr:col>
      <xdr:colOff>557892</xdr:colOff>
      <xdr:row>120</xdr:row>
      <xdr:rowOff>0</xdr:rowOff>
    </xdr:to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 txBox="1"/>
      </xdr:nvSpPr>
      <xdr:spPr>
        <a:xfrm>
          <a:off x="625928" y="18941143"/>
          <a:ext cx="3605893" cy="11566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/>
            <a:t>Muffler</a:t>
          </a:r>
        </a:p>
        <a:p>
          <a:pPr algn="l"/>
          <a:r>
            <a:rPr lang="en-US" sz="1600"/>
            <a:t>Manufacturing costs were calculated on</a:t>
          </a:r>
          <a:r>
            <a:rPr lang="en-US" sz="1600" baseline="0"/>
            <a:t> the supporting calculations page</a:t>
          </a:r>
          <a:endParaRPr lang="en-US" sz="1600"/>
        </a:p>
      </xdr:txBody>
    </xdr:sp>
    <xdr:clientData/>
  </xdr:twoCellAnchor>
  <xdr:twoCellAnchor editAs="oneCell">
    <xdr:from>
      <xdr:col>1</xdr:col>
      <xdr:colOff>0</xdr:colOff>
      <xdr:row>220</xdr:row>
      <xdr:rowOff>22678</xdr:rowOff>
    </xdr:from>
    <xdr:to>
      <xdr:col>12</xdr:col>
      <xdr:colOff>40596</xdr:colOff>
      <xdr:row>243</xdr:row>
      <xdr:rowOff>139663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6136" y="35594223"/>
          <a:ext cx="6708096" cy="3701849"/>
        </a:xfrm>
        <a:prstGeom prst="rect">
          <a:avLst/>
        </a:prstGeom>
      </xdr:spPr>
    </xdr:pic>
    <xdr:clientData/>
  </xdr:twoCellAnchor>
  <xdr:twoCellAnchor>
    <xdr:from>
      <xdr:col>7</xdr:col>
      <xdr:colOff>578923</xdr:colOff>
      <xdr:row>222</xdr:row>
      <xdr:rowOff>69849</xdr:rowOff>
    </xdr:from>
    <xdr:to>
      <xdr:col>9</xdr:col>
      <xdr:colOff>515423</xdr:colOff>
      <xdr:row>224</xdr:row>
      <xdr:rowOff>142229</xdr:rowOff>
    </xdr:to>
    <xdr:sp macro="" textlink="">
      <xdr:nvSpPr>
        <xdr:cNvPr id="34" name="Left Arrow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4821878" y="35953122"/>
          <a:ext cx="1148772" cy="384107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>
    <xdr:from>
      <xdr:col>1</xdr:col>
      <xdr:colOff>6516</xdr:colOff>
      <xdr:row>215</xdr:row>
      <xdr:rowOff>0</xdr:rowOff>
    </xdr:from>
    <xdr:to>
      <xdr:col>6</xdr:col>
      <xdr:colOff>158915</xdr:colOff>
      <xdr:row>219</xdr:row>
      <xdr:rowOff>-1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612652" y="34792227"/>
          <a:ext cx="3183081" cy="6234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/>
            <a:t>Silent Running</a:t>
          </a:r>
        </a:p>
      </xdr:txBody>
    </xdr:sp>
    <xdr:clientData/>
  </xdr:twoCellAnchor>
  <xdr:twoCellAnchor editAs="oneCell">
    <xdr:from>
      <xdr:col>1</xdr:col>
      <xdr:colOff>11962</xdr:colOff>
      <xdr:row>254</xdr:row>
      <xdr:rowOff>64405</xdr:rowOff>
    </xdr:from>
    <xdr:to>
      <xdr:col>9</xdr:col>
      <xdr:colOff>67252</xdr:colOff>
      <xdr:row>278</xdr:row>
      <xdr:rowOff>89136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8098" y="40935314"/>
          <a:ext cx="4904381" cy="3765458"/>
        </a:xfrm>
        <a:prstGeom prst="rect">
          <a:avLst/>
        </a:prstGeom>
      </xdr:spPr>
    </xdr:pic>
    <xdr:clientData/>
  </xdr:twoCellAnchor>
  <xdr:twoCellAnchor>
    <xdr:from>
      <xdr:col>1</xdr:col>
      <xdr:colOff>7424</xdr:colOff>
      <xdr:row>246</xdr:row>
      <xdr:rowOff>11791</xdr:rowOff>
    </xdr:from>
    <xdr:to>
      <xdr:col>14</xdr:col>
      <xdr:colOff>38267</xdr:colOff>
      <xdr:row>252</xdr:row>
      <xdr:rowOff>120648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613560" y="39635791"/>
          <a:ext cx="7910616" cy="10440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/>
            <a:t>Sound material</a:t>
          </a:r>
          <a:r>
            <a:rPr lang="en-US" sz="2800" baseline="0"/>
            <a:t> </a:t>
          </a:r>
        </a:p>
        <a:p>
          <a:pPr algn="ctr"/>
          <a:r>
            <a:rPr lang="en-US" sz="2800" baseline="0"/>
            <a:t>(clutch cover, side panels, secondary airbox prefilter)</a:t>
          </a:r>
          <a:endParaRPr lang="en-US" sz="2800"/>
        </a:p>
      </xdr:txBody>
    </xdr:sp>
    <xdr:clientData/>
  </xdr:twoCellAnchor>
  <xdr:twoCellAnchor>
    <xdr:from>
      <xdr:col>8</xdr:col>
      <xdr:colOff>531753</xdr:colOff>
      <xdr:row>261</xdr:row>
      <xdr:rowOff>6350</xdr:rowOff>
    </xdr:from>
    <xdr:to>
      <xdr:col>10</xdr:col>
      <xdr:colOff>468253</xdr:colOff>
      <xdr:row>263</xdr:row>
      <xdr:rowOff>80543</xdr:rowOff>
    </xdr:to>
    <xdr:sp macro="" textlink="">
      <xdr:nvSpPr>
        <xdr:cNvPr id="38" name="Left Arrow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5380844" y="41968305"/>
          <a:ext cx="1148773" cy="385920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>
    <xdr:from>
      <xdr:col>8</xdr:col>
      <xdr:colOff>530846</xdr:colOff>
      <xdr:row>269</xdr:row>
      <xdr:rowOff>104321</xdr:rowOff>
    </xdr:from>
    <xdr:to>
      <xdr:col>10</xdr:col>
      <xdr:colOff>467346</xdr:colOff>
      <xdr:row>272</xdr:row>
      <xdr:rowOff>15229</xdr:rowOff>
    </xdr:to>
    <xdr:sp macro="" textlink="">
      <xdr:nvSpPr>
        <xdr:cNvPr id="49" name="Left Arrow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/>
      </xdr:nvSpPr>
      <xdr:spPr>
        <a:xfrm>
          <a:off x="5379937" y="43313185"/>
          <a:ext cx="1148773" cy="378499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>
    <xdr:from>
      <xdr:col>8</xdr:col>
      <xdr:colOff>543546</xdr:colOff>
      <xdr:row>272</xdr:row>
      <xdr:rowOff>107041</xdr:rowOff>
    </xdr:from>
    <xdr:to>
      <xdr:col>10</xdr:col>
      <xdr:colOff>480046</xdr:colOff>
      <xdr:row>275</xdr:row>
      <xdr:rowOff>17950</xdr:rowOff>
    </xdr:to>
    <xdr:sp macro="" textlink="">
      <xdr:nvSpPr>
        <xdr:cNvPr id="50" name="Left Arrow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/>
      </xdr:nvSpPr>
      <xdr:spPr>
        <a:xfrm>
          <a:off x="5392637" y="43783496"/>
          <a:ext cx="1148773" cy="378499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 editAs="oneCell">
    <xdr:from>
      <xdr:col>1</xdr:col>
      <xdr:colOff>0</xdr:colOff>
      <xdr:row>3</xdr:row>
      <xdr:rowOff>173181</xdr:rowOff>
    </xdr:from>
    <xdr:to>
      <xdr:col>8</xdr:col>
      <xdr:colOff>121227</xdr:colOff>
      <xdr:row>31</xdr:row>
      <xdr:rowOff>80767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6136" y="813954"/>
          <a:ext cx="4364182" cy="4618131"/>
        </a:xfrm>
        <a:prstGeom prst="rect">
          <a:avLst/>
        </a:prstGeom>
      </xdr:spPr>
    </xdr:pic>
    <xdr:clientData/>
  </xdr:twoCellAnchor>
  <xdr:twoCellAnchor>
    <xdr:from>
      <xdr:col>3</xdr:col>
      <xdr:colOff>433862</xdr:colOff>
      <xdr:row>26</xdr:row>
      <xdr:rowOff>71665</xdr:rowOff>
    </xdr:from>
    <xdr:to>
      <xdr:col>6</xdr:col>
      <xdr:colOff>58139</xdr:colOff>
      <xdr:row>28</xdr:row>
      <xdr:rowOff>136073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252271" y="4643665"/>
          <a:ext cx="1442686" cy="376135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 editAs="oneCell">
    <xdr:from>
      <xdr:col>16</xdr:col>
      <xdr:colOff>17317</xdr:colOff>
      <xdr:row>191</xdr:row>
      <xdr:rowOff>34636</xdr:rowOff>
    </xdr:from>
    <xdr:to>
      <xdr:col>25</xdr:col>
      <xdr:colOff>2320635</xdr:colOff>
      <xdr:row>210</xdr:row>
      <xdr:rowOff>89310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715499" y="31086136"/>
          <a:ext cx="7758545" cy="3016083"/>
        </a:xfrm>
        <a:prstGeom prst="rect">
          <a:avLst/>
        </a:prstGeom>
      </xdr:spPr>
    </xdr:pic>
    <xdr:clientData/>
  </xdr:twoCellAnchor>
  <xdr:twoCellAnchor editAs="oneCell">
    <xdr:from>
      <xdr:col>25</xdr:col>
      <xdr:colOff>640772</xdr:colOff>
      <xdr:row>202</xdr:row>
      <xdr:rowOff>34636</xdr:rowOff>
    </xdr:from>
    <xdr:to>
      <xdr:col>25</xdr:col>
      <xdr:colOff>2138465</xdr:colOff>
      <xdr:row>205</xdr:row>
      <xdr:rowOff>68204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794181" y="32800636"/>
          <a:ext cx="1497693" cy="5011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59"/>
  <sheetViews>
    <sheetView tabSelected="1" zoomScale="90" zoomScaleNormal="90" workbookViewId="0">
      <pane xSplit="1" ySplit="2" topLeftCell="B125" activePane="bottomRight" state="frozen"/>
      <selection pane="topRight" activeCell="B1" sqref="B1"/>
      <selection pane="bottomLeft" activeCell="A3" sqref="A3"/>
      <selection pane="bottomRight" activeCell="F82" sqref="F82"/>
    </sheetView>
  </sheetViews>
  <sheetFormatPr defaultRowHeight="12.75"/>
  <cols>
    <col min="1" max="1" width="46.85546875" customWidth="1"/>
    <col min="2" max="2" width="33.85546875" customWidth="1"/>
    <col min="3" max="7" width="16.7109375" customWidth="1"/>
    <col min="8" max="8" width="31.5703125" customWidth="1"/>
    <col min="11" max="11" width="12.42578125" customWidth="1"/>
  </cols>
  <sheetData>
    <row r="1" spans="1:12" ht="13.5" thickBot="1">
      <c r="A1" s="5" t="s">
        <v>95</v>
      </c>
      <c r="B1" s="5" t="s">
        <v>57</v>
      </c>
      <c r="C1" s="53" t="s">
        <v>101</v>
      </c>
      <c r="D1" s="54"/>
      <c r="E1" s="54"/>
      <c r="F1" s="54"/>
      <c r="G1" s="55"/>
    </row>
    <row r="2" spans="1:12" ht="64.5" thickTop="1">
      <c r="A2" s="4"/>
      <c r="B2" s="4"/>
      <c r="C2" s="15" t="s">
        <v>96</v>
      </c>
      <c r="D2" s="15" t="s">
        <v>97</v>
      </c>
      <c r="E2" s="15" t="s">
        <v>118</v>
      </c>
      <c r="F2" s="15" t="s">
        <v>119</v>
      </c>
      <c r="G2" s="15" t="s">
        <v>114</v>
      </c>
    </row>
    <row r="3" spans="1:12">
      <c r="A3" s="2"/>
      <c r="B3" s="6"/>
      <c r="C3" s="6"/>
      <c r="D3" s="6"/>
      <c r="E3" s="6"/>
      <c r="F3" s="6"/>
      <c r="G3" s="6"/>
    </row>
    <row r="4" spans="1:12">
      <c r="A4" s="1" t="s">
        <v>122</v>
      </c>
      <c r="B4" s="26" t="s">
        <v>123</v>
      </c>
      <c r="C4" s="24"/>
      <c r="D4" s="24"/>
      <c r="E4" s="24"/>
      <c r="F4" s="24"/>
      <c r="G4" s="24">
        <v>12549</v>
      </c>
      <c r="H4" s="29"/>
      <c r="I4" s="28"/>
      <c r="J4" s="28"/>
      <c r="K4" s="28"/>
      <c r="L4" s="28"/>
    </row>
    <row r="5" spans="1:12">
      <c r="A5" s="8"/>
      <c r="B5" s="7"/>
      <c r="C5" s="19"/>
      <c r="D5" s="19"/>
      <c r="E5" s="19"/>
      <c r="F5" s="19"/>
      <c r="G5" s="19"/>
    </row>
    <row r="6" spans="1:12">
      <c r="A6" s="9" t="s">
        <v>102</v>
      </c>
      <c r="B6" s="7"/>
      <c r="C6" s="19"/>
      <c r="D6" s="19"/>
      <c r="E6" s="19"/>
      <c r="F6" s="19"/>
      <c r="G6" s="19"/>
    </row>
    <row r="7" spans="1:12">
      <c r="A7" s="8" t="s">
        <v>58</v>
      </c>
      <c r="B7" s="7" t="s">
        <v>125</v>
      </c>
      <c r="C7" s="19"/>
      <c r="D7" s="19"/>
      <c r="E7" s="19"/>
      <c r="F7" s="19"/>
      <c r="G7" s="19">
        <f t="shared" ref="G7:G66" si="0">MAX(C7:F7)</f>
        <v>0</v>
      </c>
    </row>
    <row r="8" spans="1:12">
      <c r="A8" s="8" t="s">
        <v>59</v>
      </c>
      <c r="B8" s="7" t="s">
        <v>124</v>
      </c>
      <c r="C8" s="19"/>
      <c r="D8" s="19"/>
      <c r="E8" s="19"/>
      <c r="F8" s="19"/>
      <c r="G8" s="19">
        <f t="shared" si="0"/>
        <v>0</v>
      </c>
    </row>
    <row r="9" spans="1:12">
      <c r="A9" s="8" t="s">
        <v>60</v>
      </c>
      <c r="B9" s="7" t="s">
        <v>125</v>
      </c>
      <c r="C9" s="19"/>
      <c r="D9" s="19"/>
      <c r="E9" s="19"/>
      <c r="F9" s="19"/>
      <c r="G9" s="19">
        <f t="shared" si="0"/>
        <v>0</v>
      </c>
    </row>
    <row r="10" spans="1:12">
      <c r="A10" s="8" t="s">
        <v>61</v>
      </c>
      <c r="B10" s="7" t="s">
        <v>124</v>
      </c>
      <c r="C10" s="19"/>
      <c r="D10" s="19"/>
      <c r="E10" s="19"/>
      <c r="F10" s="19"/>
      <c r="G10" s="19">
        <f t="shared" si="0"/>
        <v>0</v>
      </c>
    </row>
    <row r="11" spans="1:12">
      <c r="A11" s="8" t="s">
        <v>62</v>
      </c>
      <c r="B11" s="7" t="s">
        <v>125</v>
      </c>
      <c r="C11" s="19"/>
      <c r="D11" s="19"/>
      <c r="E11" s="19"/>
      <c r="F11" s="19"/>
      <c r="G11" s="19">
        <f t="shared" si="0"/>
        <v>0</v>
      </c>
    </row>
    <row r="12" spans="1:12">
      <c r="A12" s="8" t="s">
        <v>63</v>
      </c>
      <c r="B12" s="7" t="s">
        <v>125</v>
      </c>
      <c r="C12" s="19"/>
      <c r="D12" s="19"/>
      <c r="E12" s="19"/>
      <c r="F12" s="19"/>
      <c r="G12" s="19">
        <f t="shared" si="0"/>
        <v>0</v>
      </c>
    </row>
    <row r="13" spans="1:12">
      <c r="A13" s="8" t="s">
        <v>84</v>
      </c>
      <c r="B13" s="7" t="s">
        <v>125</v>
      </c>
      <c r="C13" s="19"/>
      <c r="D13" s="19"/>
      <c r="E13" s="19"/>
      <c r="F13" s="19"/>
      <c r="G13" s="19">
        <f t="shared" si="0"/>
        <v>0</v>
      </c>
    </row>
    <row r="14" spans="1:12">
      <c r="A14" s="10" t="s">
        <v>19</v>
      </c>
      <c r="B14" s="7" t="s">
        <v>125</v>
      </c>
      <c r="C14" s="19"/>
      <c r="D14" s="19"/>
      <c r="E14" s="19"/>
      <c r="F14" s="19"/>
      <c r="G14" s="19">
        <f t="shared" si="0"/>
        <v>0</v>
      </c>
    </row>
    <row r="15" spans="1:12" ht="15">
      <c r="A15" s="10" t="s">
        <v>113</v>
      </c>
      <c r="B15" s="7" t="s">
        <v>124</v>
      </c>
      <c r="C15" s="19"/>
      <c r="D15" s="19"/>
      <c r="E15" s="19"/>
      <c r="F15" s="19"/>
      <c r="G15" s="19">
        <f t="shared" si="0"/>
        <v>0</v>
      </c>
      <c r="K15" s="41"/>
    </row>
    <row r="17" spans="1:12" ht="38.25">
      <c r="A17" s="9" t="s">
        <v>154</v>
      </c>
      <c r="B17" s="26" t="s">
        <v>145</v>
      </c>
      <c r="C17" s="19"/>
      <c r="D17" s="19"/>
      <c r="E17" s="19"/>
      <c r="F17" s="19"/>
      <c r="G17" s="19"/>
      <c r="H17" s="29"/>
      <c r="I17" s="28"/>
      <c r="J17" s="28"/>
      <c r="K17" s="28"/>
      <c r="L17" s="28"/>
    </row>
    <row r="18" spans="1:12">
      <c r="A18" s="8" t="s">
        <v>56</v>
      </c>
      <c r="B18" s="7" t="s">
        <v>126</v>
      </c>
      <c r="C18" s="19"/>
      <c r="D18" s="19"/>
      <c r="E18" s="19"/>
      <c r="F18" s="19"/>
      <c r="G18" s="19">
        <f t="shared" si="0"/>
        <v>0</v>
      </c>
    </row>
    <row r="19" spans="1:12">
      <c r="A19" s="10" t="s">
        <v>27</v>
      </c>
      <c r="B19" s="7" t="s">
        <v>125</v>
      </c>
      <c r="C19" s="19"/>
      <c r="D19" s="19"/>
      <c r="E19" s="19"/>
      <c r="F19" s="19"/>
      <c r="G19" s="19">
        <f t="shared" si="0"/>
        <v>0</v>
      </c>
    </row>
    <row r="20" spans="1:12">
      <c r="A20" s="10" t="s">
        <v>108</v>
      </c>
      <c r="B20" s="7" t="s">
        <v>125</v>
      </c>
      <c r="C20" s="19"/>
      <c r="D20" s="19"/>
      <c r="E20" s="19"/>
      <c r="F20" s="19"/>
      <c r="G20" s="19">
        <f t="shared" si="0"/>
        <v>0</v>
      </c>
    </row>
    <row r="21" spans="1:12">
      <c r="A21" s="10" t="s">
        <v>109</v>
      </c>
      <c r="B21" s="7" t="s">
        <v>125</v>
      </c>
      <c r="C21" s="19"/>
      <c r="D21" s="19"/>
      <c r="E21" s="19"/>
      <c r="F21" s="19"/>
      <c r="G21" s="19">
        <f t="shared" si="0"/>
        <v>0</v>
      </c>
    </row>
    <row r="22" spans="1:12">
      <c r="A22" s="10" t="s">
        <v>35</v>
      </c>
      <c r="B22" s="7" t="s">
        <v>125</v>
      </c>
      <c r="C22" s="19"/>
      <c r="D22" s="19"/>
      <c r="E22" s="19"/>
      <c r="F22" s="19"/>
      <c r="G22" s="19">
        <f t="shared" si="0"/>
        <v>0</v>
      </c>
    </row>
    <row r="23" spans="1:12">
      <c r="A23" s="10" t="s">
        <v>98</v>
      </c>
      <c r="B23" s="7" t="s">
        <v>127</v>
      </c>
      <c r="C23" s="19"/>
      <c r="D23" s="19"/>
      <c r="E23" s="19"/>
      <c r="F23" s="19"/>
      <c r="G23" s="19">
        <f t="shared" si="0"/>
        <v>0</v>
      </c>
    </row>
    <row r="24" spans="1:12">
      <c r="A24" s="8" t="s">
        <v>83</v>
      </c>
      <c r="B24" s="7" t="s">
        <v>124</v>
      </c>
      <c r="C24" s="19"/>
      <c r="D24" s="19"/>
      <c r="E24" s="19"/>
      <c r="F24" s="19"/>
      <c r="G24" s="19">
        <f t="shared" si="0"/>
        <v>0</v>
      </c>
    </row>
    <row r="25" spans="1:12">
      <c r="A25" s="8" t="s">
        <v>113</v>
      </c>
      <c r="B25" s="7" t="s">
        <v>124</v>
      </c>
      <c r="C25" s="19"/>
      <c r="D25" s="19"/>
      <c r="E25" s="19"/>
      <c r="F25" s="19"/>
      <c r="G25" s="19">
        <f t="shared" si="0"/>
        <v>0</v>
      </c>
    </row>
    <row r="27" spans="1:12">
      <c r="A27" s="9" t="s">
        <v>6</v>
      </c>
      <c r="B27" s="7"/>
      <c r="C27" s="19"/>
      <c r="D27" s="19"/>
      <c r="E27" s="19"/>
      <c r="F27" s="19"/>
      <c r="G27" s="19"/>
    </row>
    <row r="28" spans="1:12">
      <c r="A28" s="10" t="s">
        <v>55</v>
      </c>
      <c r="B28" s="7" t="s">
        <v>124</v>
      </c>
      <c r="C28" s="19"/>
      <c r="D28" s="19"/>
      <c r="E28" s="19"/>
      <c r="F28" s="19"/>
      <c r="G28" s="19">
        <f t="shared" si="0"/>
        <v>0</v>
      </c>
    </row>
    <row r="29" spans="1:12">
      <c r="A29" s="10" t="s">
        <v>37</v>
      </c>
      <c r="B29" s="7" t="s">
        <v>124</v>
      </c>
      <c r="C29" s="19"/>
      <c r="D29" s="19"/>
      <c r="E29" s="19"/>
      <c r="F29" s="19"/>
      <c r="G29" s="19">
        <f t="shared" si="0"/>
        <v>0</v>
      </c>
    </row>
    <row r="30" spans="1:12">
      <c r="A30" s="10" t="s">
        <v>110</v>
      </c>
      <c r="B30" s="7" t="s">
        <v>124</v>
      </c>
      <c r="C30" s="19"/>
      <c r="D30" s="19"/>
      <c r="E30" s="19"/>
      <c r="F30" s="19"/>
      <c r="G30" s="19">
        <f t="shared" si="0"/>
        <v>0</v>
      </c>
    </row>
    <row r="31" spans="1:12">
      <c r="A31" s="10" t="s">
        <v>38</v>
      </c>
      <c r="B31" s="7" t="s">
        <v>125</v>
      </c>
      <c r="C31" s="19"/>
      <c r="D31" s="19"/>
      <c r="E31" s="19"/>
      <c r="F31" s="19"/>
      <c r="G31" s="19">
        <f t="shared" si="0"/>
        <v>0</v>
      </c>
    </row>
    <row r="32" spans="1:12">
      <c r="A32" s="10" t="s">
        <v>78</v>
      </c>
      <c r="B32" s="7" t="s">
        <v>124</v>
      </c>
      <c r="C32" s="19"/>
      <c r="D32" s="19"/>
      <c r="E32" s="19"/>
      <c r="F32" s="19"/>
      <c r="G32" s="19">
        <f t="shared" si="0"/>
        <v>0</v>
      </c>
    </row>
    <row r="33" spans="1:12">
      <c r="A33" s="10" t="s">
        <v>77</v>
      </c>
      <c r="B33" s="7" t="s">
        <v>125</v>
      </c>
      <c r="C33" s="19"/>
      <c r="D33" s="19"/>
      <c r="E33" s="19"/>
      <c r="F33" s="19"/>
      <c r="G33" s="19">
        <f t="shared" si="0"/>
        <v>0</v>
      </c>
    </row>
    <row r="34" spans="1:12">
      <c r="A34" s="10" t="s">
        <v>76</v>
      </c>
      <c r="B34" s="7" t="s">
        <v>124</v>
      </c>
      <c r="C34" s="19"/>
      <c r="D34" s="19"/>
      <c r="E34" s="19"/>
      <c r="F34" s="19"/>
      <c r="G34" s="19">
        <f t="shared" si="0"/>
        <v>0</v>
      </c>
    </row>
    <row r="35" spans="1:12">
      <c r="A35" s="8" t="s">
        <v>64</v>
      </c>
      <c r="B35" s="7" t="s">
        <v>124</v>
      </c>
      <c r="C35" s="19"/>
      <c r="D35" s="19"/>
      <c r="E35" s="19"/>
      <c r="F35" s="19"/>
      <c r="G35" s="19">
        <f t="shared" si="0"/>
        <v>0</v>
      </c>
    </row>
    <row r="36" spans="1:12">
      <c r="A36" s="8" t="s">
        <v>83</v>
      </c>
      <c r="B36" s="7" t="s">
        <v>124</v>
      </c>
      <c r="C36" s="19"/>
      <c r="D36" s="19"/>
      <c r="E36" s="19"/>
      <c r="F36" s="19"/>
      <c r="G36" s="19">
        <f t="shared" si="0"/>
        <v>0</v>
      </c>
    </row>
    <row r="37" spans="1:12">
      <c r="A37" s="8" t="s">
        <v>113</v>
      </c>
      <c r="B37" s="7" t="s">
        <v>128</v>
      </c>
      <c r="C37" s="19"/>
      <c r="D37" s="19"/>
      <c r="E37" s="24">
        <v>2.72</v>
      </c>
      <c r="F37" s="19"/>
      <c r="G37" s="19">
        <f t="shared" si="0"/>
        <v>2.72</v>
      </c>
      <c r="H37" s="29"/>
      <c r="I37" s="28"/>
      <c r="J37" s="28"/>
      <c r="K37" s="28"/>
      <c r="L37" s="28"/>
    </row>
    <row r="39" spans="1:12">
      <c r="A39" s="9" t="s">
        <v>36</v>
      </c>
      <c r="B39" s="7"/>
      <c r="C39" s="19"/>
      <c r="D39" s="19"/>
      <c r="E39" s="19"/>
      <c r="F39" s="19"/>
      <c r="G39" s="19"/>
    </row>
    <row r="40" spans="1:12">
      <c r="A40" s="10" t="s">
        <v>75</v>
      </c>
      <c r="B40" s="26" t="s">
        <v>138</v>
      </c>
      <c r="C40" s="19"/>
      <c r="D40" s="19"/>
      <c r="E40" s="19"/>
      <c r="F40" s="19"/>
      <c r="G40" s="19">
        <f t="shared" si="0"/>
        <v>0</v>
      </c>
    </row>
    <row r="41" spans="1:12">
      <c r="A41" s="10" t="s">
        <v>74</v>
      </c>
      <c r="B41" s="7" t="s">
        <v>125</v>
      </c>
      <c r="C41" s="19"/>
      <c r="D41" s="19"/>
      <c r="E41" s="19"/>
      <c r="F41" s="19"/>
      <c r="G41" s="19">
        <f t="shared" si="0"/>
        <v>0</v>
      </c>
    </row>
    <row r="42" spans="1:12" ht="13.5" customHeight="1">
      <c r="A42" s="10" t="s">
        <v>73</v>
      </c>
      <c r="B42" s="7" t="s">
        <v>124</v>
      </c>
      <c r="C42" s="19"/>
      <c r="D42" s="19"/>
      <c r="E42" s="19"/>
      <c r="F42" s="19"/>
      <c r="G42" s="19">
        <f t="shared" si="0"/>
        <v>0</v>
      </c>
    </row>
    <row r="43" spans="1:12">
      <c r="A43" s="10" t="s">
        <v>72</v>
      </c>
      <c r="B43" s="7" t="s">
        <v>125</v>
      </c>
      <c r="C43" s="19"/>
      <c r="D43" s="19"/>
      <c r="E43" s="19"/>
      <c r="F43" s="19"/>
      <c r="G43" s="19">
        <f t="shared" si="0"/>
        <v>0</v>
      </c>
    </row>
    <row r="44" spans="1:12">
      <c r="A44" s="10" t="s">
        <v>71</v>
      </c>
      <c r="B44" s="7" t="s">
        <v>125</v>
      </c>
      <c r="C44" s="19"/>
      <c r="D44" s="19"/>
      <c r="E44" s="19"/>
      <c r="F44" s="19"/>
      <c r="G44" s="19">
        <f t="shared" si="0"/>
        <v>0</v>
      </c>
    </row>
    <row r="45" spans="1:12">
      <c r="A45" s="10" t="s">
        <v>70</v>
      </c>
      <c r="B45" s="7" t="s">
        <v>125</v>
      </c>
      <c r="C45" s="19"/>
      <c r="D45" s="19"/>
      <c r="E45" s="19"/>
      <c r="F45" s="19"/>
      <c r="G45" s="19">
        <f t="shared" si="0"/>
        <v>0</v>
      </c>
    </row>
    <row r="46" spans="1:12">
      <c r="A46" s="10" t="s">
        <v>69</v>
      </c>
      <c r="B46" s="7" t="s">
        <v>129</v>
      </c>
      <c r="C46" s="19"/>
      <c r="D46" s="19"/>
      <c r="E46" s="19"/>
      <c r="F46" s="19"/>
      <c r="G46" s="19">
        <f t="shared" si="0"/>
        <v>0</v>
      </c>
    </row>
    <row r="47" spans="1:12">
      <c r="A47" s="10" t="s">
        <v>83</v>
      </c>
      <c r="B47" s="7" t="s">
        <v>124</v>
      </c>
      <c r="C47" s="19"/>
      <c r="D47" s="19"/>
      <c r="E47" s="19"/>
      <c r="F47" s="19"/>
      <c r="G47" s="19">
        <f t="shared" si="0"/>
        <v>0</v>
      </c>
    </row>
    <row r="48" spans="1:12">
      <c r="A48" s="10" t="s">
        <v>113</v>
      </c>
      <c r="B48" s="7" t="s">
        <v>130</v>
      </c>
      <c r="C48" s="19"/>
      <c r="D48" s="19"/>
      <c r="E48" s="19">
        <v>39.99</v>
      </c>
      <c r="F48" s="19"/>
      <c r="G48" s="19">
        <f t="shared" si="0"/>
        <v>39.99</v>
      </c>
    </row>
    <row r="50" spans="1:18">
      <c r="A50" s="9" t="s">
        <v>0</v>
      </c>
      <c r="B50" s="7"/>
      <c r="C50" s="19"/>
      <c r="D50" s="19"/>
      <c r="E50" s="19"/>
      <c r="F50" s="19"/>
      <c r="G50" s="19"/>
    </row>
    <row r="51" spans="1:18">
      <c r="A51" s="8" t="s">
        <v>39</v>
      </c>
      <c r="B51" s="7" t="s">
        <v>124</v>
      </c>
      <c r="C51" s="19"/>
      <c r="D51" s="19"/>
      <c r="E51" s="19"/>
      <c r="F51" s="19"/>
      <c r="G51" s="19">
        <f t="shared" si="0"/>
        <v>0</v>
      </c>
    </row>
    <row r="52" spans="1:18">
      <c r="A52" s="8" t="s">
        <v>14</v>
      </c>
      <c r="B52" s="22" t="s">
        <v>132</v>
      </c>
      <c r="C52" s="19"/>
      <c r="D52" s="19"/>
      <c r="E52" s="19">
        <v>86</v>
      </c>
      <c r="F52" s="19"/>
      <c r="G52" s="19">
        <f t="shared" si="0"/>
        <v>86</v>
      </c>
    </row>
    <row r="53" spans="1:18">
      <c r="A53" s="8" t="s">
        <v>15</v>
      </c>
      <c r="B53" s="7" t="s">
        <v>124</v>
      </c>
      <c r="C53" s="19"/>
      <c r="D53" s="19"/>
      <c r="E53" s="19"/>
      <c r="F53" s="19"/>
      <c r="G53" s="19">
        <f t="shared" si="0"/>
        <v>0</v>
      </c>
    </row>
    <row r="54" spans="1:18">
      <c r="A54" s="8" t="s">
        <v>16</v>
      </c>
      <c r="B54" s="7" t="s">
        <v>124</v>
      </c>
      <c r="C54" s="19"/>
      <c r="D54" s="19"/>
      <c r="E54" s="19"/>
      <c r="F54" s="19"/>
      <c r="G54" s="19">
        <f t="shared" si="0"/>
        <v>0</v>
      </c>
    </row>
    <row r="55" spans="1:18">
      <c r="A55" s="8" t="s">
        <v>17</v>
      </c>
      <c r="B55" s="7" t="s">
        <v>124</v>
      </c>
      <c r="C55" s="19"/>
      <c r="D55" s="19"/>
      <c r="E55" s="19"/>
      <c r="F55" s="19"/>
      <c r="G55" s="19">
        <f t="shared" si="0"/>
        <v>0</v>
      </c>
    </row>
    <row r="56" spans="1:18">
      <c r="A56" s="8" t="s">
        <v>8</v>
      </c>
      <c r="B56" s="7" t="s">
        <v>124</v>
      </c>
      <c r="C56" s="19"/>
      <c r="D56" s="19"/>
      <c r="E56" s="19"/>
      <c r="F56" s="19"/>
      <c r="G56" s="19">
        <f t="shared" si="0"/>
        <v>0</v>
      </c>
    </row>
    <row r="57" spans="1:18">
      <c r="A57" s="8" t="s">
        <v>40</v>
      </c>
      <c r="B57" s="7" t="s">
        <v>124</v>
      </c>
      <c r="C57" s="19"/>
      <c r="D57" s="19"/>
      <c r="E57" s="19"/>
      <c r="F57" s="19"/>
      <c r="G57" s="19">
        <f t="shared" si="0"/>
        <v>0</v>
      </c>
    </row>
    <row r="58" spans="1:18">
      <c r="A58" s="8" t="s">
        <v>83</v>
      </c>
      <c r="B58" s="7" t="s">
        <v>124</v>
      </c>
      <c r="C58" s="19"/>
      <c r="D58" s="19"/>
      <c r="E58" s="19"/>
      <c r="F58" s="19"/>
      <c r="G58" s="19">
        <f t="shared" si="0"/>
        <v>0</v>
      </c>
    </row>
    <row r="59" spans="1:18" s="28" customFormat="1">
      <c r="A59" s="13" t="s">
        <v>142</v>
      </c>
      <c r="B59" s="26" t="s">
        <v>143</v>
      </c>
      <c r="C59" s="19">
        <v>500</v>
      </c>
      <c r="D59" s="24"/>
      <c r="E59" s="19"/>
      <c r="F59" s="24"/>
      <c r="G59" s="24">
        <f>MAX(C59:F59)</f>
        <v>500</v>
      </c>
      <c r="I59" s="29"/>
    </row>
    <row r="60" spans="1:18">
      <c r="A60" s="13" t="s">
        <v>113</v>
      </c>
      <c r="B60" s="7" t="s">
        <v>134</v>
      </c>
      <c r="C60" s="24">
        <v>106.97</v>
      </c>
      <c r="D60" s="19"/>
      <c r="E60" s="19"/>
      <c r="F60" s="19"/>
      <c r="G60" s="19">
        <f>MAX(C60:F60)</f>
        <v>106.97</v>
      </c>
      <c r="H60" s="29"/>
      <c r="I60" s="29"/>
      <c r="J60" s="28"/>
    </row>
    <row r="62" spans="1:18">
      <c r="A62" s="9" t="s">
        <v>1</v>
      </c>
      <c r="B62" s="7"/>
      <c r="C62" s="19"/>
      <c r="D62" s="19"/>
      <c r="E62" s="19"/>
      <c r="F62" s="19"/>
      <c r="G62" s="19"/>
    </row>
    <row r="63" spans="1:18">
      <c r="A63" s="32" t="s">
        <v>18</v>
      </c>
      <c r="B63" s="33" t="s">
        <v>144</v>
      </c>
      <c r="D63" s="24"/>
      <c r="E63" s="24"/>
      <c r="F63" s="24"/>
      <c r="G63" s="24">
        <f>MAX(B63:F63)</f>
        <v>0</v>
      </c>
      <c r="H63" s="29"/>
      <c r="I63" s="28"/>
      <c r="J63" s="28"/>
      <c r="K63" s="28"/>
      <c r="L63" s="28"/>
      <c r="M63" s="28"/>
      <c r="N63" s="28"/>
      <c r="O63" s="28"/>
      <c r="P63" s="28"/>
      <c r="Q63" s="28"/>
      <c r="R63" s="28"/>
    </row>
    <row r="64" spans="1:18">
      <c r="A64" s="10" t="s">
        <v>19</v>
      </c>
      <c r="B64" s="7" t="s">
        <v>125</v>
      </c>
      <c r="C64" s="19"/>
      <c r="D64" s="19"/>
      <c r="E64" s="19"/>
      <c r="F64" s="19"/>
      <c r="G64" s="19">
        <f t="shared" si="0"/>
        <v>0</v>
      </c>
    </row>
    <row r="65" spans="1:7">
      <c r="A65" s="10" t="s">
        <v>20</v>
      </c>
      <c r="B65" s="7" t="s">
        <v>125</v>
      </c>
      <c r="C65" s="19"/>
      <c r="D65" s="19"/>
      <c r="E65" s="19"/>
      <c r="F65" s="19"/>
      <c r="G65" s="19">
        <f t="shared" si="0"/>
        <v>0</v>
      </c>
    </row>
    <row r="66" spans="1:7">
      <c r="A66" s="10" t="s">
        <v>21</v>
      </c>
      <c r="B66" s="7" t="s">
        <v>125</v>
      </c>
      <c r="C66" s="19"/>
      <c r="D66" s="19"/>
      <c r="E66" s="19"/>
      <c r="F66" s="19"/>
      <c r="G66" s="19">
        <f t="shared" si="0"/>
        <v>0</v>
      </c>
    </row>
    <row r="67" spans="1:7">
      <c r="A67" s="10" t="s">
        <v>79</v>
      </c>
      <c r="B67" s="7" t="s">
        <v>125</v>
      </c>
      <c r="C67" s="19"/>
      <c r="D67" s="19"/>
      <c r="E67" s="19"/>
      <c r="F67" s="19"/>
      <c r="G67" s="19">
        <f t="shared" ref="G67:G129" si="1">MAX(C67:F67)</f>
        <v>0</v>
      </c>
    </row>
    <row r="68" spans="1:7">
      <c r="A68" s="10" t="s">
        <v>83</v>
      </c>
      <c r="B68" s="7" t="s">
        <v>124</v>
      </c>
      <c r="C68" s="19"/>
      <c r="D68" s="19"/>
      <c r="E68" s="19"/>
      <c r="F68" s="19"/>
      <c r="G68" s="19">
        <f t="shared" si="1"/>
        <v>0</v>
      </c>
    </row>
    <row r="69" spans="1:7">
      <c r="A69" s="10" t="s">
        <v>113</v>
      </c>
      <c r="B69" s="7" t="s">
        <v>124</v>
      </c>
      <c r="C69" s="19"/>
      <c r="D69" s="19"/>
      <c r="E69" s="19"/>
      <c r="F69" s="19"/>
      <c r="G69" s="19">
        <f t="shared" si="1"/>
        <v>0</v>
      </c>
    </row>
    <row r="71" spans="1:7">
      <c r="A71" s="9" t="s">
        <v>2</v>
      </c>
      <c r="B71" s="7"/>
      <c r="C71" s="19"/>
      <c r="D71" s="19"/>
      <c r="E71" s="19"/>
      <c r="F71" s="19"/>
      <c r="G71" s="19"/>
    </row>
    <row r="72" spans="1:7">
      <c r="A72" s="8" t="s">
        <v>22</v>
      </c>
      <c r="B72" s="7" t="s">
        <v>131</v>
      </c>
      <c r="C72" s="19"/>
      <c r="D72" s="19"/>
      <c r="E72" s="24">
        <v>74.17</v>
      </c>
      <c r="F72" s="19"/>
      <c r="G72" s="19">
        <f t="shared" si="1"/>
        <v>74.17</v>
      </c>
    </row>
    <row r="73" spans="1:7">
      <c r="A73" s="10" t="s">
        <v>19</v>
      </c>
      <c r="B73" s="7" t="s">
        <v>125</v>
      </c>
      <c r="C73" s="19"/>
      <c r="D73" s="19"/>
      <c r="E73" s="19"/>
      <c r="F73" s="19"/>
      <c r="G73" s="19">
        <f t="shared" si="1"/>
        <v>0</v>
      </c>
    </row>
    <row r="74" spans="1:7">
      <c r="A74" s="8" t="s">
        <v>20</v>
      </c>
      <c r="B74" s="7" t="s">
        <v>125</v>
      </c>
      <c r="C74" s="19"/>
      <c r="D74" s="19"/>
      <c r="E74" s="19"/>
      <c r="F74" s="19"/>
      <c r="G74" s="19">
        <f t="shared" si="1"/>
        <v>0</v>
      </c>
    </row>
    <row r="75" spans="1:7">
      <c r="A75" s="8" t="s">
        <v>23</v>
      </c>
      <c r="B75" s="7" t="s">
        <v>129</v>
      </c>
      <c r="C75" s="19"/>
      <c r="D75" s="19"/>
      <c r="E75" s="19"/>
      <c r="F75" s="19"/>
      <c r="G75" s="19">
        <f t="shared" si="1"/>
        <v>0</v>
      </c>
    </row>
    <row r="76" spans="1:7">
      <c r="A76" s="8" t="s">
        <v>24</v>
      </c>
      <c r="B76" s="7" t="s">
        <v>125</v>
      </c>
      <c r="C76" s="19"/>
      <c r="D76" s="19"/>
      <c r="E76" s="19"/>
      <c r="F76" s="19"/>
      <c r="G76" s="19">
        <f t="shared" si="1"/>
        <v>0</v>
      </c>
    </row>
    <row r="77" spans="1:7">
      <c r="A77" s="8" t="s">
        <v>83</v>
      </c>
      <c r="B77" s="7" t="s">
        <v>124</v>
      </c>
      <c r="C77" s="19"/>
      <c r="D77" s="19"/>
      <c r="E77" s="19"/>
      <c r="F77" s="19"/>
      <c r="G77" s="19">
        <f t="shared" si="1"/>
        <v>0</v>
      </c>
    </row>
    <row r="78" spans="1:7">
      <c r="A78" s="8" t="s">
        <v>113</v>
      </c>
      <c r="B78" s="7" t="s">
        <v>124</v>
      </c>
      <c r="C78" s="19"/>
      <c r="D78" s="19"/>
      <c r="E78" s="19"/>
      <c r="F78" s="19"/>
      <c r="G78" s="19">
        <f t="shared" si="1"/>
        <v>0</v>
      </c>
    </row>
    <row r="80" spans="1:7">
      <c r="A80" s="9" t="s">
        <v>3</v>
      </c>
      <c r="B80" s="7"/>
      <c r="C80" s="19"/>
      <c r="D80" s="19"/>
      <c r="E80" s="19"/>
      <c r="F80" s="19"/>
      <c r="G80" s="19"/>
    </row>
    <row r="81" spans="1:13">
      <c r="A81" s="8" t="s">
        <v>4</v>
      </c>
      <c r="B81" s="7" t="s">
        <v>133</v>
      </c>
      <c r="C81" s="19"/>
      <c r="D81" s="19"/>
      <c r="E81" s="19"/>
      <c r="F81" s="19">
        <v>305</v>
      </c>
      <c r="G81" s="19">
        <f t="shared" si="1"/>
        <v>305</v>
      </c>
    </row>
    <row r="82" spans="1:13">
      <c r="A82" s="8" t="s">
        <v>5</v>
      </c>
      <c r="B82" s="7" t="s">
        <v>124</v>
      </c>
      <c r="C82" s="19"/>
      <c r="D82" s="19"/>
      <c r="E82" s="19"/>
      <c r="F82" s="19"/>
      <c r="G82" s="19">
        <f t="shared" si="1"/>
        <v>0</v>
      </c>
    </row>
    <row r="83" spans="1:13">
      <c r="A83" s="8" t="s">
        <v>65</v>
      </c>
      <c r="B83" s="7" t="s">
        <v>125</v>
      </c>
      <c r="C83" s="19"/>
      <c r="D83" s="19"/>
      <c r="E83" s="19"/>
      <c r="F83" s="19"/>
      <c r="G83" s="19">
        <f t="shared" si="1"/>
        <v>0</v>
      </c>
    </row>
    <row r="84" spans="1:13">
      <c r="A84" s="8" t="s">
        <v>9</v>
      </c>
      <c r="B84" s="7" t="s">
        <v>125</v>
      </c>
      <c r="C84" s="19"/>
      <c r="D84" s="19"/>
      <c r="E84" s="19"/>
      <c r="F84" s="19"/>
      <c r="G84" s="19">
        <f t="shared" si="1"/>
        <v>0</v>
      </c>
    </row>
    <row r="85" spans="1:13">
      <c r="A85" s="8" t="s">
        <v>10</v>
      </c>
      <c r="B85" s="7" t="s">
        <v>125</v>
      </c>
      <c r="C85" s="19"/>
      <c r="D85" s="19"/>
      <c r="E85" s="19"/>
      <c r="F85" s="19"/>
      <c r="G85" s="19">
        <f t="shared" si="1"/>
        <v>0</v>
      </c>
    </row>
    <row r="86" spans="1:13">
      <c r="A86" s="8" t="s">
        <v>11</v>
      </c>
      <c r="B86" s="26" t="s">
        <v>129</v>
      </c>
      <c r="C86" s="19"/>
      <c r="D86" s="19"/>
      <c r="E86" s="19"/>
      <c r="F86" s="19"/>
      <c r="G86" s="19">
        <f t="shared" si="1"/>
        <v>0</v>
      </c>
      <c r="H86" s="29"/>
      <c r="I86" s="28"/>
      <c r="J86" s="28"/>
      <c r="K86" s="28"/>
      <c r="L86" s="28"/>
      <c r="M86" s="28"/>
    </row>
    <row r="87" spans="1:13">
      <c r="A87" s="8" t="s">
        <v>12</v>
      </c>
      <c r="B87" s="22" t="s">
        <v>125</v>
      </c>
      <c r="C87" s="19"/>
      <c r="D87" s="19"/>
      <c r="E87" s="19"/>
      <c r="F87" s="19"/>
      <c r="G87" s="19">
        <f t="shared" si="1"/>
        <v>0</v>
      </c>
    </row>
    <row r="88" spans="1:13">
      <c r="A88" s="8" t="s">
        <v>13</v>
      </c>
      <c r="B88" s="7" t="s">
        <v>125</v>
      </c>
      <c r="C88" s="19"/>
      <c r="D88" s="19"/>
      <c r="E88" s="19"/>
      <c r="F88" s="19"/>
      <c r="G88" s="19">
        <f t="shared" si="1"/>
        <v>0</v>
      </c>
    </row>
    <row r="89" spans="1:13">
      <c r="A89" s="8" t="s">
        <v>81</v>
      </c>
      <c r="B89" s="7" t="s">
        <v>125</v>
      </c>
      <c r="C89" s="19"/>
      <c r="D89" s="19"/>
      <c r="E89" s="19"/>
      <c r="F89" s="19"/>
      <c r="G89" s="19">
        <f t="shared" si="1"/>
        <v>0</v>
      </c>
    </row>
    <row r="90" spans="1:13">
      <c r="A90" s="11" t="s">
        <v>80</v>
      </c>
      <c r="B90" s="7" t="s">
        <v>125</v>
      </c>
      <c r="C90" s="19"/>
      <c r="D90" s="19"/>
      <c r="E90" s="19"/>
      <c r="F90" s="19"/>
      <c r="G90" s="19">
        <f t="shared" si="1"/>
        <v>0</v>
      </c>
    </row>
    <row r="91" spans="1:13">
      <c r="A91" s="8" t="s">
        <v>83</v>
      </c>
      <c r="B91" s="7" t="s">
        <v>124</v>
      </c>
      <c r="C91" s="19"/>
      <c r="D91" s="19"/>
      <c r="E91" s="19"/>
      <c r="F91" s="19"/>
      <c r="G91" s="19">
        <f t="shared" si="1"/>
        <v>0</v>
      </c>
    </row>
    <row r="92" spans="1:13">
      <c r="A92" s="8" t="s">
        <v>113</v>
      </c>
      <c r="B92" s="37"/>
      <c r="C92" s="19"/>
      <c r="D92" s="19"/>
      <c r="E92" s="19"/>
      <c r="F92" s="19"/>
      <c r="G92" s="19">
        <f t="shared" si="1"/>
        <v>0</v>
      </c>
    </row>
    <row r="94" spans="1:13">
      <c r="A94" s="9" t="s">
        <v>7</v>
      </c>
      <c r="B94" s="7"/>
      <c r="C94" s="19"/>
      <c r="D94" s="19"/>
      <c r="E94" s="19"/>
      <c r="F94" s="19"/>
      <c r="G94" s="19"/>
    </row>
    <row r="95" spans="1:13">
      <c r="A95" s="8" t="s">
        <v>26</v>
      </c>
      <c r="B95" s="7" t="s">
        <v>125</v>
      </c>
      <c r="C95" s="19"/>
      <c r="D95" s="19"/>
      <c r="E95" s="19"/>
      <c r="F95" s="19"/>
      <c r="G95" s="19">
        <f t="shared" si="1"/>
        <v>0</v>
      </c>
    </row>
    <row r="96" spans="1:13">
      <c r="A96" s="8" t="s">
        <v>82</v>
      </c>
      <c r="B96" s="7" t="s">
        <v>125</v>
      </c>
      <c r="C96" s="19"/>
      <c r="D96" s="19"/>
      <c r="E96" s="19"/>
      <c r="F96" s="19"/>
      <c r="G96" s="19">
        <f t="shared" si="1"/>
        <v>0</v>
      </c>
    </row>
    <row r="97" spans="1:7">
      <c r="A97" s="8" t="s">
        <v>41</v>
      </c>
      <c r="B97" s="7" t="s">
        <v>125</v>
      </c>
      <c r="C97" s="19"/>
      <c r="D97" s="19"/>
      <c r="E97" s="19"/>
      <c r="F97" s="19"/>
      <c r="G97" s="19">
        <f t="shared" si="1"/>
        <v>0</v>
      </c>
    </row>
    <row r="98" spans="1:7">
      <c r="A98" s="8" t="s">
        <v>42</v>
      </c>
      <c r="B98" s="7" t="s">
        <v>125</v>
      </c>
      <c r="C98" s="19"/>
      <c r="D98" s="19"/>
      <c r="E98" s="19"/>
      <c r="F98" s="19"/>
      <c r="G98" s="19">
        <f t="shared" si="1"/>
        <v>0</v>
      </c>
    </row>
    <row r="99" spans="1:7">
      <c r="A99" s="8" t="s">
        <v>43</v>
      </c>
      <c r="B99" s="7" t="s">
        <v>125</v>
      </c>
      <c r="C99" s="19"/>
      <c r="D99" s="19"/>
      <c r="E99" s="19"/>
      <c r="F99" s="19"/>
      <c r="G99" s="19">
        <f t="shared" si="1"/>
        <v>0</v>
      </c>
    </row>
    <row r="100" spans="1:7">
      <c r="A100" s="8" t="s">
        <v>83</v>
      </c>
      <c r="B100" s="7" t="s">
        <v>124</v>
      </c>
      <c r="C100" s="19"/>
      <c r="D100" s="19"/>
      <c r="E100" s="19"/>
      <c r="F100" s="19"/>
      <c r="G100" s="19">
        <f t="shared" si="1"/>
        <v>0</v>
      </c>
    </row>
    <row r="101" spans="1:7">
      <c r="A101" s="8" t="s">
        <v>113</v>
      </c>
      <c r="B101" s="7" t="s">
        <v>124</v>
      </c>
      <c r="C101" s="19"/>
      <c r="D101" s="19"/>
      <c r="E101" s="19"/>
      <c r="F101" s="19"/>
      <c r="G101" s="19">
        <f t="shared" si="1"/>
        <v>0</v>
      </c>
    </row>
    <row r="103" spans="1:7">
      <c r="A103" s="9" t="s">
        <v>25</v>
      </c>
      <c r="B103" s="7"/>
      <c r="C103" s="19"/>
      <c r="D103" s="19"/>
      <c r="E103" s="19"/>
      <c r="F103" s="19"/>
      <c r="G103" s="19"/>
    </row>
    <row r="104" spans="1:7">
      <c r="A104" s="8" t="s">
        <v>32</v>
      </c>
      <c r="B104" s="7" t="s">
        <v>124</v>
      </c>
      <c r="C104" s="19"/>
      <c r="D104" s="19"/>
      <c r="E104" s="19"/>
      <c r="F104" s="19"/>
      <c r="G104" s="19">
        <f t="shared" si="1"/>
        <v>0</v>
      </c>
    </row>
    <row r="105" spans="1:7">
      <c r="A105" s="8" t="s">
        <v>33</v>
      </c>
      <c r="B105" s="7" t="s">
        <v>124</v>
      </c>
      <c r="C105" s="19"/>
      <c r="D105" s="19"/>
      <c r="E105" s="19"/>
      <c r="F105" s="19"/>
      <c r="G105" s="19">
        <f t="shared" si="1"/>
        <v>0</v>
      </c>
    </row>
    <row r="106" spans="1:7" ht="25.5">
      <c r="A106" s="8" t="s">
        <v>34</v>
      </c>
      <c r="B106" s="7" t="s">
        <v>135</v>
      </c>
      <c r="C106" s="19"/>
      <c r="D106" s="19"/>
      <c r="E106" s="24">
        <v>18.75</v>
      </c>
      <c r="F106" s="19"/>
      <c r="G106" s="19">
        <f t="shared" si="1"/>
        <v>18.75</v>
      </c>
    </row>
    <row r="107" spans="1:7">
      <c r="A107" s="8" t="s">
        <v>66</v>
      </c>
      <c r="B107" s="7" t="s">
        <v>136</v>
      </c>
      <c r="C107" s="19"/>
      <c r="D107" s="19"/>
      <c r="E107" s="19"/>
      <c r="F107" s="19"/>
      <c r="G107" s="19">
        <f t="shared" si="1"/>
        <v>0</v>
      </c>
    </row>
    <row r="108" spans="1:7">
      <c r="A108" s="8" t="s">
        <v>113</v>
      </c>
      <c r="B108" s="26" t="s">
        <v>147</v>
      </c>
      <c r="C108" s="19"/>
      <c r="D108" s="19"/>
      <c r="E108" s="24">
        <v>22.21</v>
      </c>
      <c r="F108" s="19"/>
      <c r="G108" s="19">
        <f>MAX(C108:F108)</f>
        <v>22.21</v>
      </c>
    </row>
    <row r="110" spans="1:7">
      <c r="A110" s="9" t="s">
        <v>28</v>
      </c>
      <c r="B110" s="7"/>
      <c r="C110" s="19"/>
      <c r="D110" s="19"/>
      <c r="E110" s="19"/>
      <c r="F110" s="19"/>
      <c r="G110" s="19"/>
    </row>
    <row r="111" spans="1:7">
      <c r="A111" s="8" t="s">
        <v>85</v>
      </c>
      <c r="B111" s="7" t="s">
        <v>124</v>
      </c>
      <c r="C111" s="19"/>
      <c r="D111" s="19"/>
      <c r="E111" s="19"/>
      <c r="F111" s="19"/>
      <c r="G111" s="19">
        <f t="shared" si="1"/>
        <v>0</v>
      </c>
    </row>
    <row r="112" spans="1:7">
      <c r="A112" s="8" t="s">
        <v>86</v>
      </c>
      <c r="B112" s="7" t="s">
        <v>124</v>
      </c>
      <c r="C112" s="19"/>
      <c r="D112" s="19"/>
      <c r="E112" s="19"/>
      <c r="F112" s="19"/>
      <c r="G112" s="19">
        <f t="shared" si="1"/>
        <v>0</v>
      </c>
    </row>
    <row r="113" spans="1:8">
      <c r="A113" s="8" t="s">
        <v>29</v>
      </c>
      <c r="B113" s="7" t="s">
        <v>125</v>
      </c>
      <c r="C113" s="19"/>
      <c r="D113" s="19"/>
      <c r="E113" s="19"/>
      <c r="F113" s="19"/>
      <c r="G113" s="19">
        <f t="shared" si="1"/>
        <v>0</v>
      </c>
    </row>
    <row r="114" spans="1:8">
      <c r="A114" s="8" t="s">
        <v>30</v>
      </c>
      <c r="B114" s="26" t="s">
        <v>125</v>
      </c>
      <c r="C114" s="19"/>
      <c r="D114" s="19"/>
      <c r="E114" s="19"/>
      <c r="F114" s="19"/>
      <c r="G114" s="19">
        <f t="shared" si="1"/>
        <v>0</v>
      </c>
      <c r="H114" s="30"/>
    </row>
    <row r="115" spans="1:8">
      <c r="A115" s="8" t="s">
        <v>31</v>
      </c>
      <c r="B115" s="25" t="s">
        <v>125</v>
      </c>
      <c r="C115" s="19"/>
      <c r="D115" s="19"/>
      <c r="E115" s="19"/>
      <c r="F115" s="19"/>
      <c r="G115" s="19">
        <f t="shared" si="1"/>
        <v>0</v>
      </c>
    </row>
    <row r="116" spans="1:8">
      <c r="A116" s="8" t="s">
        <v>87</v>
      </c>
      <c r="B116" s="7" t="s">
        <v>125</v>
      </c>
      <c r="C116" s="19"/>
      <c r="D116" s="19"/>
      <c r="E116" s="19"/>
      <c r="F116" s="19"/>
      <c r="G116" s="19">
        <f t="shared" si="1"/>
        <v>0</v>
      </c>
    </row>
    <row r="117" spans="1:8">
      <c r="A117" s="8" t="s">
        <v>44</v>
      </c>
      <c r="B117" s="7" t="s">
        <v>125</v>
      </c>
      <c r="C117" s="19"/>
      <c r="D117" s="19"/>
      <c r="E117" s="19"/>
      <c r="F117" s="19"/>
      <c r="G117" s="19">
        <f t="shared" si="1"/>
        <v>0</v>
      </c>
    </row>
    <row r="118" spans="1:8">
      <c r="A118" s="8" t="s">
        <v>46</v>
      </c>
      <c r="B118" s="7" t="s">
        <v>125</v>
      </c>
      <c r="C118" s="19"/>
      <c r="D118" s="19"/>
      <c r="E118" s="19"/>
      <c r="F118" s="19"/>
      <c r="G118" s="19">
        <f t="shared" si="1"/>
        <v>0</v>
      </c>
    </row>
    <row r="119" spans="1:8">
      <c r="A119" s="8" t="s">
        <v>67</v>
      </c>
      <c r="B119" s="7" t="s">
        <v>125</v>
      </c>
      <c r="C119" s="19"/>
      <c r="D119" s="19"/>
      <c r="E119" s="19"/>
      <c r="F119" s="19"/>
      <c r="G119" s="19">
        <f t="shared" si="1"/>
        <v>0</v>
      </c>
    </row>
    <row r="120" spans="1:8">
      <c r="A120" s="8" t="s">
        <v>47</v>
      </c>
      <c r="B120" s="7" t="s">
        <v>125</v>
      </c>
      <c r="C120" s="19"/>
      <c r="D120" s="19"/>
      <c r="E120" s="19"/>
      <c r="F120" s="19"/>
      <c r="G120" s="19">
        <f t="shared" si="1"/>
        <v>0</v>
      </c>
    </row>
    <row r="121" spans="1:8">
      <c r="A121" s="8" t="s">
        <v>48</v>
      </c>
      <c r="B121" s="7" t="s">
        <v>125</v>
      </c>
      <c r="C121" s="19"/>
      <c r="D121" s="19"/>
      <c r="E121" s="19"/>
      <c r="F121" s="19"/>
      <c r="G121" s="19">
        <f t="shared" si="1"/>
        <v>0</v>
      </c>
    </row>
    <row r="122" spans="1:8">
      <c r="A122" s="8" t="s">
        <v>68</v>
      </c>
      <c r="B122" s="7" t="s">
        <v>125</v>
      </c>
      <c r="C122" s="19"/>
      <c r="D122" s="19"/>
      <c r="E122" s="19"/>
      <c r="F122" s="19"/>
      <c r="G122" s="19">
        <f t="shared" si="1"/>
        <v>0</v>
      </c>
    </row>
    <row r="123" spans="1:8">
      <c r="A123" s="8" t="s">
        <v>83</v>
      </c>
      <c r="B123" s="7" t="s">
        <v>124</v>
      </c>
      <c r="C123" s="19"/>
      <c r="D123" s="19"/>
      <c r="E123" s="19"/>
      <c r="F123" s="19"/>
      <c r="G123" s="19">
        <f t="shared" si="1"/>
        <v>0</v>
      </c>
    </row>
    <row r="124" spans="1:8">
      <c r="A124" s="8" t="s">
        <v>113</v>
      </c>
      <c r="B124" s="37" t="s">
        <v>148</v>
      </c>
      <c r="C124" s="19"/>
      <c r="D124" s="19"/>
      <c r="E124" s="19"/>
      <c r="F124" s="19"/>
      <c r="G124" s="19">
        <f t="shared" ref="G124" si="2">MAX(C124:F124)</f>
        <v>0</v>
      </c>
      <c r="H124" s="29"/>
    </row>
    <row r="126" spans="1:8">
      <c r="A126" s="9" t="s">
        <v>49</v>
      </c>
      <c r="B126" s="7"/>
      <c r="C126" s="19"/>
      <c r="D126" s="19"/>
      <c r="E126" s="19"/>
      <c r="F126" s="19"/>
      <c r="G126" s="19"/>
    </row>
    <row r="127" spans="1:8">
      <c r="A127" s="8" t="s">
        <v>45</v>
      </c>
      <c r="B127" s="7" t="s">
        <v>125</v>
      </c>
      <c r="C127" s="19"/>
      <c r="D127" s="19"/>
      <c r="E127" s="19"/>
      <c r="F127" s="19"/>
      <c r="G127" s="19">
        <f t="shared" si="1"/>
        <v>0</v>
      </c>
    </row>
    <row r="128" spans="1:8">
      <c r="A128" s="8" t="s">
        <v>50</v>
      </c>
      <c r="B128" s="7" t="s">
        <v>124</v>
      </c>
      <c r="C128" s="19"/>
      <c r="D128" s="19"/>
      <c r="E128" s="19"/>
      <c r="F128" s="19"/>
      <c r="G128" s="19">
        <f t="shared" si="1"/>
        <v>0</v>
      </c>
    </row>
    <row r="129" spans="1:7">
      <c r="A129" s="8" t="s">
        <v>51</v>
      </c>
      <c r="B129" s="7" t="s">
        <v>124</v>
      </c>
      <c r="C129" s="19"/>
      <c r="D129" s="19"/>
      <c r="E129" s="19"/>
      <c r="F129" s="19"/>
      <c r="G129" s="19">
        <f t="shared" si="1"/>
        <v>0</v>
      </c>
    </row>
    <row r="130" spans="1:7">
      <c r="A130" s="8" t="s">
        <v>52</v>
      </c>
      <c r="B130" s="7" t="s">
        <v>125</v>
      </c>
      <c r="C130" s="19"/>
      <c r="D130" s="19"/>
      <c r="E130" s="19"/>
      <c r="F130" s="19"/>
      <c r="G130" s="19">
        <f t="shared" ref="G130:G145" si="3">MAX(C130:F130)</f>
        <v>0</v>
      </c>
    </row>
    <row r="131" spans="1:7">
      <c r="A131" s="8" t="s">
        <v>53</v>
      </c>
      <c r="B131" s="7" t="s">
        <v>124</v>
      </c>
      <c r="C131" s="19"/>
      <c r="D131" s="19"/>
      <c r="E131" s="19"/>
      <c r="F131" s="19"/>
      <c r="G131" s="19">
        <f t="shared" si="3"/>
        <v>0</v>
      </c>
    </row>
    <row r="132" spans="1:7">
      <c r="A132" s="8" t="s">
        <v>54</v>
      </c>
      <c r="B132" s="7" t="s">
        <v>129</v>
      </c>
      <c r="C132" s="19"/>
      <c r="D132" s="19"/>
      <c r="E132" s="19"/>
      <c r="F132" s="19"/>
      <c r="G132" s="19">
        <f t="shared" si="3"/>
        <v>0</v>
      </c>
    </row>
    <row r="133" spans="1:7">
      <c r="A133" s="8" t="s">
        <v>88</v>
      </c>
      <c r="B133" s="23" t="s">
        <v>124</v>
      </c>
      <c r="C133" s="19"/>
      <c r="D133" s="19"/>
      <c r="E133" s="19"/>
      <c r="F133" s="19"/>
      <c r="G133" s="19">
        <f t="shared" si="3"/>
        <v>0</v>
      </c>
    </row>
    <row r="134" spans="1:7">
      <c r="A134" s="8" t="s">
        <v>89</v>
      </c>
      <c r="B134" s="7" t="s">
        <v>124</v>
      </c>
      <c r="C134" s="19"/>
      <c r="D134" s="19"/>
      <c r="E134" s="19"/>
      <c r="F134" s="19"/>
      <c r="G134" s="19">
        <f t="shared" si="3"/>
        <v>0</v>
      </c>
    </row>
    <row r="135" spans="1:7">
      <c r="A135" s="12" t="s">
        <v>90</v>
      </c>
      <c r="B135" s="7" t="s">
        <v>124</v>
      </c>
      <c r="C135" s="19"/>
      <c r="D135" s="19"/>
      <c r="E135" s="19"/>
      <c r="F135" s="19"/>
      <c r="G135" s="19">
        <f t="shared" si="3"/>
        <v>0</v>
      </c>
    </row>
    <row r="136" spans="1:7">
      <c r="A136" s="8" t="s">
        <v>91</v>
      </c>
      <c r="B136" s="7" t="s">
        <v>124</v>
      </c>
      <c r="C136" s="19"/>
      <c r="D136" s="19"/>
      <c r="E136" s="19"/>
      <c r="F136" s="19"/>
      <c r="G136" s="19">
        <f t="shared" si="3"/>
        <v>0</v>
      </c>
    </row>
    <row r="137" spans="1:7">
      <c r="A137" s="8" t="s">
        <v>92</v>
      </c>
      <c r="B137" s="7" t="s">
        <v>124</v>
      </c>
      <c r="C137" s="19"/>
      <c r="D137" s="19"/>
      <c r="E137" s="19"/>
      <c r="F137" s="19"/>
      <c r="G137" s="19">
        <f t="shared" si="3"/>
        <v>0</v>
      </c>
    </row>
    <row r="138" spans="1:7">
      <c r="A138" s="8" t="s">
        <v>93</v>
      </c>
      <c r="B138" s="7" t="s">
        <v>125</v>
      </c>
      <c r="C138" s="19"/>
      <c r="D138" s="19"/>
      <c r="E138" s="19"/>
      <c r="F138" s="19"/>
      <c r="G138" s="19">
        <f t="shared" si="3"/>
        <v>0</v>
      </c>
    </row>
    <row r="139" spans="1:7">
      <c r="A139" s="8" t="s">
        <v>94</v>
      </c>
      <c r="B139" s="7" t="s">
        <v>124</v>
      </c>
      <c r="C139" s="19"/>
      <c r="D139" s="19"/>
      <c r="E139" s="19"/>
      <c r="F139" s="19"/>
      <c r="G139" s="19">
        <f t="shared" si="3"/>
        <v>0</v>
      </c>
    </row>
    <row r="140" spans="1:7">
      <c r="A140" s="8" t="s">
        <v>104</v>
      </c>
      <c r="B140" s="7" t="s">
        <v>137</v>
      </c>
      <c r="C140" s="19"/>
      <c r="D140" s="19"/>
      <c r="E140" s="19"/>
      <c r="F140" s="19"/>
      <c r="G140" s="19">
        <f t="shared" si="3"/>
        <v>0</v>
      </c>
    </row>
    <row r="141" spans="1:7">
      <c r="A141" s="8" t="s">
        <v>103</v>
      </c>
      <c r="B141" s="7" t="s">
        <v>137</v>
      </c>
      <c r="C141" s="19"/>
      <c r="D141" s="19"/>
      <c r="E141" s="19"/>
      <c r="F141" s="19"/>
      <c r="G141" s="19">
        <f t="shared" si="3"/>
        <v>0</v>
      </c>
    </row>
    <row r="142" spans="1:7">
      <c r="A142" s="13" t="s">
        <v>83</v>
      </c>
      <c r="B142" s="7" t="s">
        <v>124</v>
      </c>
      <c r="C142" s="19"/>
      <c r="D142" s="19"/>
      <c r="E142" s="19"/>
      <c r="F142" s="19"/>
      <c r="G142" s="19">
        <f t="shared" si="3"/>
        <v>0</v>
      </c>
    </row>
    <row r="143" spans="1:7">
      <c r="A143" s="8" t="s">
        <v>115</v>
      </c>
      <c r="B143" s="7" t="s">
        <v>124</v>
      </c>
      <c r="C143" s="19"/>
      <c r="D143" s="19"/>
      <c r="E143" s="19"/>
      <c r="F143" s="19"/>
      <c r="G143" s="19">
        <f t="shared" si="3"/>
        <v>0</v>
      </c>
    </row>
    <row r="144" spans="1:7">
      <c r="A144" s="8" t="s">
        <v>116</v>
      </c>
      <c r="B144" s="7" t="s">
        <v>124</v>
      </c>
      <c r="C144" s="19"/>
      <c r="D144" s="19"/>
      <c r="E144" s="19"/>
      <c r="F144" s="19"/>
      <c r="G144" s="19">
        <f t="shared" si="3"/>
        <v>0</v>
      </c>
    </row>
    <row r="145" spans="1:7">
      <c r="A145" s="10" t="s">
        <v>113</v>
      </c>
      <c r="B145" s="22"/>
      <c r="C145" s="19"/>
      <c r="D145" s="19"/>
      <c r="E145" s="24"/>
      <c r="F145" s="19"/>
      <c r="G145" s="19">
        <f t="shared" si="3"/>
        <v>0</v>
      </c>
    </row>
    <row r="146" spans="1:7">
      <c r="B146" s="14" t="s">
        <v>112</v>
      </c>
      <c r="C146" s="20">
        <f>SUM(C4:C145)</f>
        <v>606.97</v>
      </c>
      <c r="D146" s="20">
        <f>SUM(D4:D145)</f>
        <v>0</v>
      </c>
      <c r="E146" s="20">
        <f>SUM(E4:E145)</f>
        <v>243.84</v>
      </c>
      <c r="F146" s="20">
        <f>SUM(F4:F145)</f>
        <v>305</v>
      </c>
      <c r="G146" s="20">
        <f>SUM(G4:G145)</f>
        <v>13704.809999999998</v>
      </c>
    </row>
    <row r="148" spans="1:7">
      <c r="B148" s="14" t="s">
        <v>111</v>
      </c>
      <c r="C148" s="21">
        <f>SUM(G4:G145)</f>
        <v>13704.809999999998</v>
      </c>
    </row>
    <row r="152" spans="1:7">
      <c r="A152" s="3"/>
    </row>
    <row r="153" spans="1:7">
      <c r="A153" s="59" t="s">
        <v>99</v>
      </c>
      <c r="B153" s="60"/>
      <c r="C153" s="60"/>
      <c r="D153" s="60"/>
      <c r="E153" s="60"/>
      <c r="F153" s="60"/>
      <c r="G153" s="60"/>
    </row>
    <row r="154" spans="1:7">
      <c r="A154" s="56" t="s">
        <v>100</v>
      </c>
      <c r="B154" s="57"/>
      <c r="C154" s="57"/>
      <c r="D154" s="57"/>
      <c r="E154" s="57"/>
      <c r="F154" s="57"/>
      <c r="G154" s="58"/>
    </row>
    <row r="155" spans="1:7">
      <c r="A155" s="47" t="s">
        <v>105</v>
      </c>
      <c r="B155" s="48"/>
      <c r="C155" s="48"/>
      <c r="D155" s="48"/>
      <c r="E155" s="48"/>
      <c r="F155" s="48"/>
      <c r="G155" s="49"/>
    </row>
    <row r="156" spans="1:7">
      <c r="A156" s="47" t="s">
        <v>106</v>
      </c>
      <c r="B156" s="48"/>
      <c r="C156" s="48"/>
      <c r="D156" s="48"/>
      <c r="E156" s="48"/>
      <c r="F156" s="48"/>
      <c r="G156" s="49"/>
    </row>
    <row r="157" spans="1:7">
      <c r="A157" s="47" t="s">
        <v>120</v>
      </c>
      <c r="B157" s="48"/>
      <c r="C157" s="48"/>
      <c r="D157" s="48"/>
      <c r="E157" s="48"/>
      <c r="F157" s="48"/>
      <c r="G157" s="49"/>
    </row>
    <row r="158" spans="1:7">
      <c r="A158" s="47" t="s">
        <v>121</v>
      </c>
      <c r="B158" s="48"/>
      <c r="C158" s="48"/>
      <c r="D158" s="48"/>
      <c r="E158" s="48"/>
      <c r="F158" s="48"/>
      <c r="G158" s="49"/>
    </row>
    <row r="159" spans="1:7">
      <c r="A159" s="50" t="s">
        <v>107</v>
      </c>
      <c r="B159" s="51"/>
      <c r="C159" s="51"/>
      <c r="D159" s="51"/>
      <c r="E159" s="51"/>
      <c r="F159" s="51"/>
      <c r="G159" s="52"/>
    </row>
  </sheetData>
  <mergeCells count="8">
    <mergeCell ref="A158:G158"/>
    <mergeCell ref="A159:G159"/>
    <mergeCell ref="C1:G1"/>
    <mergeCell ref="A154:G154"/>
    <mergeCell ref="A155:G155"/>
    <mergeCell ref="A153:G153"/>
    <mergeCell ref="A156:G156"/>
    <mergeCell ref="A157:G157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43"/>
  <sheetViews>
    <sheetView zoomScaleNormal="100" workbookViewId="0">
      <selection activeCell="E82" sqref="E82"/>
    </sheetView>
  </sheetViews>
  <sheetFormatPr defaultRowHeight="12.75"/>
  <cols>
    <col min="1" max="1" width="48" bestFit="1" customWidth="1"/>
    <col min="2" max="3" width="22.28515625" customWidth="1"/>
    <col min="4" max="4" width="21.85546875" style="46" customWidth="1"/>
    <col min="5" max="5" width="22.28515625" style="46" customWidth="1"/>
    <col min="6" max="6" width="24.140625" style="46" customWidth="1"/>
    <col min="7" max="7" width="46.140625" style="38" customWidth="1"/>
  </cols>
  <sheetData>
    <row r="1" spans="1:7" ht="13.5" thickBot="1">
      <c r="A1" s="5" t="str">
        <f>MSRP_spreadsheet!A1</f>
        <v>Component</v>
      </c>
      <c r="B1" s="53" t="str">
        <f>MSRP_spreadsheet!C1</f>
        <v>Per Item MSRP</v>
      </c>
      <c r="C1" s="54"/>
      <c r="D1" s="54"/>
      <c r="E1" s="54"/>
      <c r="F1" s="55"/>
      <c r="G1" s="39" t="s">
        <v>139</v>
      </c>
    </row>
    <row r="2" spans="1:7" ht="46.5" customHeight="1" thickTop="1" thickBot="1">
      <c r="A2" s="17"/>
      <c r="B2" s="15" t="str">
        <f>MSRP_spreadsheet!C2</f>
        <v>Mfg. quote + 50%</v>
      </c>
      <c r="C2" s="15" t="str">
        <f>MSRP_spreadsheet!D2</f>
        <v>Whls. + 50%</v>
      </c>
      <c r="D2" s="42" t="str">
        <f>MSRP_spreadsheet!E2</f>
        <v>Retail cost of added component</v>
      </c>
      <c r="E2" s="42" t="str">
        <f>MSRP_spreadsheet!F2</f>
        <v>Retail of most expensive part +50% for substituted component</v>
      </c>
      <c r="F2" s="42" t="str">
        <f>MSRP_spreadsheet!G2</f>
        <v>Sled MSRP or Highest Value of modified components</v>
      </c>
      <c r="G2" s="30"/>
    </row>
    <row r="3" spans="1:7" ht="13.5" thickTop="1">
      <c r="A3" s="2"/>
      <c r="B3" s="2"/>
      <c r="C3" s="2"/>
      <c r="D3" s="43"/>
      <c r="E3" s="43"/>
      <c r="F3" s="43"/>
    </row>
    <row r="4" spans="1:7">
      <c r="A4" s="1" t="str">
        <f>MSRP_spreadsheet!A4</f>
        <v>2018 model year base sled (reflects engine choice)</v>
      </c>
      <c r="B4" s="2"/>
      <c r="C4" s="2"/>
      <c r="D4" s="43"/>
      <c r="E4" s="43"/>
      <c r="F4" s="43"/>
    </row>
    <row r="5" spans="1:7">
      <c r="A5" s="2"/>
      <c r="B5" s="2"/>
      <c r="C5" s="2"/>
      <c r="D5" s="43"/>
      <c r="E5" s="43"/>
      <c r="F5" s="43"/>
    </row>
    <row r="6" spans="1:7">
      <c r="A6" s="1" t="str">
        <f>MSRP_spreadsheet!A6</f>
        <v>Factory options utilized on competition sled</v>
      </c>
      <c r="B6" s="2"/>
      <c r="C6" s="2"/>
      <c r="D6" s="43"/>
      <c r="E6" s="43"/>
      <c r="F6" s="43"/>
    </row>
    <row r="7" spans="1:7">
      <c r="A7" s="2" t="str">
        <f>MSRP_spreadsheet!A7</f>
        <v>tow hitch/rack</v>
      </c>
      <c r="B7" s="2"/>
      <c r="C7" s="2"/>
      <c r="D7" s="43"/>
      <c r="E7" s="43"/>
      <c r="F7" s="43"/>
    </row>
    <row r="8" spans="1:7">
      <c r="A8" s="2" t="str">
        <f>MSRP_spreadsheet!A8</f>
        <v>12 VDC outlet</v>
      </c>
      <c r="B8" s="2"/>
      <c r="C8" s="2"/>
      <c r="D8" s="43"/>
      <c r="E8" s="43"/>
      <c r="F8" s="43"/>
    </row>
    <row r="9" spans="1:7">
      <c r="A9" s="2" t="str">
        <f>MSRP_spreadsheet!A9</f>
        <v>handle bar hooks</v>
      </c>
      <c r="B9" s="2"/>
      <c r="C9" s="2"/>
      <c r="D9" s="43"/>
      <c r="E9" s="43"/>
      <c r="F9" s="43"/>
    </row>
    <row r="10" spans="1:7">
      <c r="A10" s="2" t="str">
        <f>MSRP_spreadsheet!A10</f>
        <v>mirrors</v>
      </c>
      <c r="B10" s="2"/>
      <c r="C10" s="2"/>
      <c r="D10" s="43"/>
      <c r="E10" s="43"/>
      <c r="F10" s="43"/>
    </row>
    <row r="11" spans="1:7">
      <c r="A11" s="2" t="str">
        <f>MSRP_spreadsheet!A11</f>
        <v>tachometer</v>
      </c>
      <c r="B11" s="2"/>
      <c r="C11" s="2"/>
      <c r="D11" s="43"/>
      <c r="E11" s="43"/>
      <c r="F11" s="43"/>
    </row>
    <row r="12" spans="1:7">
      <c r="A12" s="2" t="str">
        <f>MSRP_spreadsheet!A12</f>
        <v>electric start</v>
      </c>
      <c r="B12" s="2"/>
      <c r="C12" s="2"/>
      <c r="D12" s="43"/>
      <c r="E12" s="43"/>
      <c r="F12" s="43"/>
    </row>
    <row r="13" spans="1:7">
      <c r="A13" s="2" t="str">
        <f>MSRP_spreadsheet!A13</f>
        <v>reverse</v>
      </c>
      <c r="B13" s="2"/>
      <c r="C13" s="2"/>
      <c r="D13" s="43"/>
      <c r="E13" s="43"/>
      <c r="F13" s="43"/>
    </row>
    <row r="14" spans="1:7">
      <c r="A14" s="2" t="str">
        <f>MSRP_spreadsheet!A14</f>
        <v>shocks</v>
      </c>
      <c r="B14" s="2"/>
      <c r="C14" s="2"/>
      <c r="D14" s="43"/>
      <c r="E14" s="43"/>
      <c r="F14" s="43"/>
    </row>
    <row r="15" spans="1:7">
      <c r="A15" s="2" t="str">
        <f>MSRP_spreadsheet!A15</f>
        <v>other</v>
      </c>
      <c r="B15" s="2"/>
      <c r="C15" s="2"/>
      <c r="D15" s="43"/>
      <c r="E15" s="43"/>
      <c r="F15" s="43"/>
    </row>
    <row r="17" spans="1:6">
      <c r="A17" s="1" t="str">
        <f>MSRP_spreadsheet!A17</f>
        <v>Engine</v>
      </c>
      <c r="B17" s="2"/>
      <c r="C17" s="2"/>
      <c r="D17" s="43"/>
      <c r="E17" s="43"/>
      <c r="F17" s="43"/>
    </row>
    <row r="18" spans="1:6">
      <c r="A18" s="2" t="str">
        <f>MSRP_spreadsheet!A18</f>
        <v>spark-ignition/compression-ignition</v>
      </c>
      <c r="B18" s="2"/>
      <c r="C18" s="2"/>
      <c r="D18" s="43"/>
      <c r="E18" s="43"/>
      <c r="F18" s="43"/>
    </row>
    <row r="19" spans="1:6">
      <c r="A19" s="2" t="str">
        <f>MSRP_spreadsheet!A19</f>
        <v>internal parts coating</v>
      </c>
      <c r="B19" s="2"/>
      <c r="C19" s="2"/>
      <c r="D19" s="43"/>
      <c r="E19" s="43"/>
      <c r="F19" s="43"/>
    </row>
    <row r="20" spans="1:6">
      <c r="A20" s="2" t="str">
        <f>MSRP_spreadsheet!A20</f>
        <v>head</v>
      </c>
      <c r="B20" s="2"/>
      <c r="C20" s="2"/>
      <c r="D20" s="43"/>
      <c r="E20" s="43"/>
      <c r="F20" s="43"/>
    </row>
    <row r="21" spans="1:6">
      <c r="A21" s="2" t="str">
        <f>MSRP_spreadsheet!A21</f>
        <v>cylinder</v>
      </c>
      <c r="B21" s="2"/>
      <c r="C21" s="2"/>
      <c r="D21" s="43"/>
      <c r="E21" s="43"/>
      <c r="F21" s="43"/>
    </row>
    <row r="22" spans="1:6">
      <c r="A22" s="2" t="str">
        <f>MSRP_spreadsheet!A22</f>
        <v>pistons/rings/connecting rods</v>
      </c>
      <c r="B22" s="2"/>
      <c r="C22" s="2"/>
      <c r="D22" s="43"/>
      <c r="E22" s="43"/>
      <c r="F22" s="43"/>
    </row>
    <row r="23" spans="1:6">
      <c r="A23" s="2" t="str">
        <f>MSRP_spreadsheet!A23</f>
        <v>auxiliary energy sources</v>
      </c>
      <c r="B23" s="2"/>
      <c r="C23" s="2"/>
      <c r="D23" s="43"/>
      <c r="E23" s="43"/>
      <c r="F23" s="43"/>
    </row>
    <row r="24" spans="1:6">
      <c r="A24" s="2" t="str">
        <f>MSRP_spreadsheet!A24</f>
        <v>fabrication</v>
      </c>
      <c r="B24" s="2"/>
      <c r="C24" s="2"/>
      <c r="D24" s="43"/>
      <c r="E24" s="43"/>
      <c r="F24" s="43"/>
    </row>
    <row r="25" spans="1:6">
      <c r="A25" s="2" t="str">
        <f>MSRP_spreadsheet!A25</f>
        <v>other</v>
      </c>
      <c r="B25" s="2"/>
      <c r="C25" s="2"/>
      <c r="D25" s="43"/>
      <c r="E25" s="43"/>
      <c r="F25" s="43"/>
    </row>
    <row r="27" spans="1:6">
      <c r="A27" s="1" t="str">
        <f>MSRP_spreadsheet!A27</f>
        <v>Air Management/Intake System</v>
      </c>
      <c r="B27" s="2"/>
      <c r="C27" s="2"/>
      <c r="D27" s="43"/>
      <c r="E27" s="43"/>
      <c r="F27" s="43"/>
    </row>
    <row r="28" spans="1:6">
      <c r="A28" s="2" t="str">
        <f>MSRP_spreadsheet!A28</f>
        <v>turbocharger</v>
      </c>
      <c r="B28" s="2"/>
      <c r="C28" s="2"/>
      <c r="D28" s="43"/>
      <c r="E28" s="43"/>
      <c r="F28" s="43"/>
    </row>
    <row r="29" spans="1:6">
      <c r="A29" s="2" t="str">
        <f>MSRP_spreadsheet!A29</f>
        <v>supercharger</v>
      </c>
      <c r="B29" s="2"/>
      <c r="C29" s="2"/>
      <c r="D29" s="43"/>
      <c r="E29" s="43"/>
      <c r="F29" s="43"/>
    </row>
    <row r="30" spans="1:6">
      <c r="A30" s="2" t="str">
        <f>MSRP_spreadsheet!A30</f>
        <v>turbocharger/supercharger plumbing</v>
      </c>
      <c r="B30" s="2"/>
      <c r="C30" s="2"/>
      <c r="D30" s="43"/>
      <c r="E30" s="43"/>
      <c r="F30" s="43"/>
    </row>
    <row r="31" spans="1:6">
      <c r="A31" s="2" t="str">
        <f>MSRP_spreadsheet!A31</f>
        <v>air box/air filter</v>
      </c>
      <c r="B31" s="2"/>
      <c r="C31" s="2"/>
      <c r="D31" s="43"/>
      <c r="E31" s="43"/>
      <c r="F31" s="43"/>
    </row>
    <row r="32" spans="1:6">
      <c r="A32" s="2" t="str">
        <f>MSRP_spreadsheet!A32</f>
        <v>intercooler</v>
      </c>
      <c r="B32" s="2"/>
      <c r="C32" s="2"/>
      <c r="D32" s="43"/>
      <c r="E32" s="43"/>
      <c r="F32" s="43"/>
    </row>
    <row r="33" spans="1:7">
      <c r="A33" s="2" t="str">
        <f>MSRP_spreadsheet!A33</f>
        <v>reed valve</v>
      </c>
      <c r="B33" s="2"/>
      <c r="C33" s="2"/>
      <c r="D33" s="43"/>
      <c r="E33" s="43"/>
      <c r="F33" s="43"/>
    </row>
    <row r="34" spans="1:7">
      <c r="A34" s="2" t="str">
        <f>MSRP_spreadsheet!A34</f>
        <v>rotary valve</v>
      </c>
      <c r="B34" s="2"/>
      <c r="C34" s="2"/>
      <c r="D34" s="43"/>
      <c r="E34" s="43"/>
      <c r="F34" s="43"/>
    </row>
    <row r="35" spans="1:7">
      <c r="A35" s="2" t="str">
        <f>MSRP_spreadsheet!A35</f>
        <v>boost bottle</v>
      </c>
      <c r="B35" s="2"/>
      <c r="C35" s="2"/>
      <c r="D35" s="43"/>
      <c r="E35" s="43"/>
      <c r="F35" s="43"/>
    </row>
    <row r="36" spans="1:7">
      <c r="A36" s="2" t="str">
        <f>MSRP_spreadsheet!A36</f>
        <v>fabrication</v>
      </c>
      <c r="B36" s="2"/>
      <c r="C36" s="2"/>
      <c r="D36" s="43"/>
      <c r="E36" s="43"/>
      <c r="F36" s="43"/>
    </row>
    <row r="37" spans="1:7" ht="25.5">
      <c r="A37" s="27" t="str">
        <f>MSRP_spreadsheet!A37</f>
        <v>other</v>
      </c>
      <c r="B37" s="27"/>
      <c r="C37" s="27"/>
      <c r="D37" s="44">
        <f>4*0.68</f>
        <v>2.72</v>
      </c>
      <c r="E37" s="45"/>
      <c r="F37" s="45"/>
      <c r="G37" s="30" t="s">
        <v>141</v>
      </c>
    </row>
    <row r="39" spans="1:7">
      <c r="A39" s="1" t="str">
        <f>MSRP_spreadsheet!A39</f>
        <v>Fuel Management</v>
      </c>
      <c r="B39" s="2"/>
      <c r="C39" s="2"/>
      <c r="D39" s="43"/>
      <c r="E39" s="43"/>
      <c r="F39" s="43"/>
    </row>
    <row r="40" spans="1:7">
      <c r="A40" s="2" t="str">
        <f>MSRP_spreadsheet!A40</f>
        <v>fuel injector (PFI, SDI, DI)</v>
      </c>
      <c r="B40" s="2"/>
      <c r="C40" s="2"/>
      <c r="D40" s="43"/>
      <c r="E40" s="43"/>
      <c r="F40" s="43"/>
    </row>
    <row r="41" spans="1:7">
      <c r="A41" s="2" t="str">
        <f>MSRP_spreadsheet!A41</f>
        <v>throttle body</v>
      </c>
      <c r="B41" s="2"/>
      <c r="C41" s="2"/>
      <c r="D41" s="43"/>
      <c r="E41" s="43"/>
      <c r="F41" s="43"/>
    </row>
    <row r="42" spans="1:7">
      <c r="A42" s="2" t="str">
        <f>MSRP_spreadsheet!A42</f>
        <v>carburetor</v>
      </c>
      <c r="B42" s="2"/>
      <c r="C42" s="2"/>
      <c r="D42" s="43"/>
      <c r="E42" s="43"/>
      <c r="F42" s="43"/>
    </row>
    <row r="43" spans="1:7">
      <c r="A43" s="2" t="str">
        <f>MSRP_spreadsheet!A43</f>
        <v>fuel pump</v>
      </c>
      <c r="B43" s="2"/>
      <c r="C43" s="2"/>
      <c r="D43" s="43"/>
      <c r="E43" s="43"/>
      <c r="F43" s="43"/>
    </row>
    <row r="44" spans="1:7">
      <c r="A44" s="2" t="str">
        <f>MSRP_spreadsheet!A44</f>
        <v>fuel pressure regulator</v>
      </c>
      <c r="B44" s="2"/>
      <c r="C44" s="2"/>
      <c r="D44" s="43"/>
      <c r="E44" s="43"/>
      <c r="F44" s="43"/>
    </row>
    <row r="45" spans="1:7">
      <c r="A45" s="2" t="str">
        <f>MSRP_spreadsheet!A45</f>
        <v>fuel filter</v>
      </c>
      <c r="B45" s="2"/>
      <c r="C45" s="2"/>
      <c r="D45" s="43"/>
      <c r="E45" s="43"/>
      <c r="F45" s="43"/>
    </row>
    <row r="46" spans="1:7">
      <c r="A46" s="2" t="str">
        <f>MSRP_spreadsheet!A46</f>
        <v>fuel line</v>
      </c>
      <c r="B46" s="2"/>
      <c r="C46" s="2"/>
      <c r="D46" s="43"/>
      <c r="E46" s="43"/>
      <c r="F46" s="43"/>
    </row>
    <row r="47" spans="1:7">
      <c r="A47" s="2" t="str">
        <f>MSRP_spreadsheet!A47</f>
        <v>fabrication</v>
      </c>
      <c r="B47" s="2"/>
      <c r="C47" s="2"/>
      <c r="D47" s="43"/>
      <c r="E47" s="43"/>
      <c r="F47" s="43"/>
    </row>
    <row r="48" spans="1:7">
      <c r="A48" s="2" t="str">
        <f>MSRP_spreadsheet!A48</f>
        <v>other</v>
      </c>
      <c r="B48" s="2"/>
      <c r="C48" s="2"/>
      <c r="D48" s="43"/>
      <c r="E48" s="43"/>
      <c r="F48" s="43"/>
    </row>
    <row r="50" spans="1:7">
      <c r="A50" s="1" t="str">
        <f>MSRP_spreadsheet!A50</f>
        <v>Exhaust System</v>
      </c>
      <c r="B50" s="2"/>
      <c r="C50" s="2"/>
      <c r="D50" s="43"/>
      <c r="E50" s="43"/>
      <c r="F50" s="43"/>
    </row>
    <row r="51" spans="1:7">
      <c r="A51" s="2" t="str">
        <f>MSRP_spreadsheet!A51</f>
        <v>pipes/tubes</v>
      </c>
      <c r="B51" s="2"/>
      <c r="C51" s="2"/>
      <c r="D51" s="43"/>
      <c r="E51" s="43"/>
      <c r="F51" s="43"/>
    </row>
    <row r="52" spans="1:7">
      <c r="A52" s="2" t="str">
        <f>MSRP_spreadsheet!A52</f>
        <v>3-way exhaust catalyst</v>
      </c>
      <c r="B52" s="2"/>
      <c r="C52" s="2"/>
      <c r="D52" s="43"/>
      <c r="E52" s="43"/>
      <c r="F52" s="43"/>
    </row>
    <row r="53" spans="1:7">
      <c r="A53" s="2" t="str">
        <f>MSRP_spreadsheet!A53</f>
        <v>diesel particulate filter</v>
      </c>
      <c r="B53" s="2"/>
      <c r="C53" s="2"/>
      <c r="D53" s="43"/>
      <c r="E53" s="43"/>
      <c r="F53" s="43"/>
    </row>
    <row r="54" spans="1:7">
      <c r="A54" s="2" t="str">
        <f>MSRP_spreadsheet!A54</f>
        <v>oxidation catalyst</v>
      </c>
      <c r="B54" s="2"/>
      <c r="C54" s="2"/>
      <c r="D54" s="43"/>
      <c r="E54" s="43"/>
      <c r="F54" s="43"/>
    </row>
    <row r="55" spans="1:7">
      <c r="A55" s="2" t="str">
        <f>MSRP_spreadsheet!A55</f>
        <v>secondary air pump</v>
      </c>
      <c r="B55" s="2"/>
      <c r="C55" s="2"/>
      <c r="D55" s="43"/>
      <c r="E55" s="43"/>
      <c r="F55" s="43"/>
    </row>
    <row r="56" spans="1:7">
      <c r="A56" s="2" t="str">
        <f>MSRP_spreadsheet!A56</f>
        <v>air pump plumbing</v>
      </c>
      <c r="B56" s="2"/>
      <c r="C56" s="2"/>
      <c r="D56" s="43"/>
      <c r="E56" s="43"/>
      <c r="F56" s="43"/>
    </row>
    <row r="57" spans="1:7">
      <c r="A57" s="2" t="str">
        <f>MSRP_spreadsheet!A57</f>
        <v>heat management</v>
      </c>
      <c r="B57" s="2"/>
      <c r="C57" s="2"/>
      <c r="D57" s="43"/>
      <c r="E57" s="43"/>
      <c r="F57" s="43"/>
    </row>
    <row r="58" spans="1:7">
      <c r="A58" s="2" t="str">
        <f>MSRP_spreadsheet!A58</f>
        <v>fabrication</v>
      </c>
      <c r="B58" s="2"/>
      <c r="C58" s="2"/>
      <c r="D58" s="43"/>
      <c r="E58" s="43"/>
      <c r="F58" s="43"/>
    </row>
    <row r="59" spans="1:7" s="28" customFormat="1" ht="25.5">
      <c r="A59" s="27" t="s">
        <v>113</v>
      </c>
      <c r="B59" s="27"/>
      <c r="C59" s="27"/>
      <c r="D59" s="45">
        <f>50*10</f>
        <v>500</v>
      </c>
      <c r="E59" s="45"/>
      <c r="F59" s="45"/>
      <c r="G59" s="30" t="s">
        <v>152</v>
      </c>
    </row>
    <row r="60" spans="1:7" s="28" customFormat="1" ht="40.5">
      <c r="A60" s="27" t="str">
        <f>MSRP_spreadsheet!A60</f>
        <v>other</v>
      </c>
      <c r="B60" s="36"/>
      <c r="C60" s="27"/>
      <c r="D60" s="45">
        <f>6.97+(2*50)</f>
        <v>106.97</v>
      </c>
      <c r="E60" s="45"/>
      <c r="F60" s="45"/>
      <c r="G60" s="30" t="s">
        <v>149</v>
      </c>
    </row>
    <row r="62" spans="1:7">
      <c r="A62" s="1" t="str">
        <f>MSRP_spreadsheet!A62</f>
        <v>Front Suspension</v>
      </c>
      <c r="B62" s="2"/>
      <c r="C62" s="2"/>
      <c r="D62" s="43"/>
      <c r="E62" s="43"/>
      <c r="F62" s="43"/>
    </row>
    <row r="63" spans="1:7">
      <c r="A63" s="2" t="str">
        <f>MSRP_spreadsheet!A63</f>
        <v>skis</v>
      </c>
      <c r="B63" s="2"/>
      <c r="C63" s="2"/>
      <c r="D63" s="43"/>
      <c r="E63" s="43"/>
      <c r="F63" s="43"/>
    </row>
    <row r="64" spans="1:7">
      <c r="A64" s="2" t="str">
        <f>MSRP_spreadsheet!A64</f>
        <v>shocks</v>
      </c>
      <c r="B64" s="2"/>
      <c r="C64" s="2"/>
      <c r="D64" s="43"/>
      <c r="E64" s="43"/>
      <c r="F64" s="43"/>
    </row>
    <row r="65" spans="1:7">
      <c r="A65" s="2" t="str">
        <f>MSRP_spreadsheet!A65</f>
        <v>springs</v>
      </c>
      <c r="B65" s="2"/>
      <c r="C65" s="2"/>
      <c r="D65" s="43"/>
      <c r="E65" s="43"/>
      <c r="F65" s="43"/>
    </row>
    <row r="66" spans="1:7">
      <c r="A66" s="2" t="str">
        <f>MSRP_spreadsheet!A66</f>
        <v>trailing arms/A-arms</v>
      </c>
      <c r="B66" s="2"/>
      <c r="C66" s="2"/>
      <c r="D66" s="43"/>
      <c r="E66" s="43"/>
      <c r="F66" s="43"/>
    </row>
    <row r="67" spans="1:7">
      <c r="A67" s="2" t="str">
        <f>MSRP_spreadsheet!A67</f>
        <v>steering components</v>
      </c>
      <c r="B67" s="2"/>
      <c r="C67" s="2"/>
      <c r="D67" s="43"/>
      <c r="E67" s="43"/>
      <c r="F67" s="43"/>
    </row>
    <row r="68" spans="1:7">
      <c r="A68" s="2" t="str">
        <f>MSRP_spreadsheet!A68</f>
        <v>fabrication</v>
      </c>
      <c r="B68" s="2"/>
      <c r="C68" s="2"/>
      <c r="D68" s="43"/>
      <c r="E68" s="43"/>
      <c r="F68" s="43"/>
    </row>
    <row r="69" spans="1:7">
      <c r="A69" s="2" t="str">
        <f>MSRP_spreadsheet!A69</f>
        <v>other</v>
      </c>
      <c r="B69" s="2"/>
      <c r="C69" s="2"/>
      <c r="D69" s="43"/>
      <c r="E69" s="43"/>
      <c r="F69" s="43"/>
    </row>
    <row r="71" spans="1:7">
      <c r="A71" s="1" t="str">
        <f>MSRP_spreadsheet!A71</f>
        <v>Rear Suspension</v>
      </c>
      <c r="B71" s="2"/>
      <c r="C71" s="2"/>
      <c r="D71" s="43"/>
      <c r="E71" s="43"/>
      <c r="F71" s="43"/>
    </row>
    <row r="72" spans="1:7" ht="25.5">
      <c r="A72" s="2" t="str">
        <f>MSRP_spreadsheet!A72</f>
        <v>wheels</v>
      </c>
      <c r="B72" s="27"/>
      <c r="C72" s="27"/>
      <c r="D72" s="45" t="s">
        <v>153</v>
      </c>
      <c r="E72" s="45"/>
      <c r="F72" s="45"/>
      <c r="G72" s="30" t="s">
        <v>150</v>
      </c>
    </row>
    <row r="73" spans="1:7">
      <c r="A73" s="2" t="str">
        <f>MSRP_spreadsheet!A73</f>
        <v>shocks</v>
      </c>
      <c r="B73" s="2"/>
      <c r="C73" s="2"/>
      <c r="D73" s="43"/>
      <c r="E73" s="43"/>
      <c r="F73" s="43"/>
    </row>
    <row r="74" spans="1:7">
      <c r="A74" s="2" t="str">
        <f>MSRP_spreadsheet!A74</f>
        <v>springs</v>
      </c>
      <c r="B74" s="2"/>
      <c r="C74" s="2"/>
      <c r="D74" s="43"/>
      <c r="E74" s="43"/>
      <c r="F74" s="43"/>
    </row>
    <row r="75" spans="1:7">
      <c r="A75" s="2" t="str">
        <f>MSRP_spreadsheet!A75</f>
        <v>hyfax/sliders</v>
      </c>
      <c r="B75" s="2"/>
      <c r="C75" s="2"/>
      <c r="D75" s="43"/>
      <c r="E75" s="43"/>
      <c r="F75" s="43"/>
    </row>
    <row r="76" spans="1:7">
      <c r="A76" s="2" t="str">
        <f>MSRP_spreadsheet!A76</f>
        <v>mount points</v>
      </c>
      <c r="B76" s="2"/>
      <c r="C76" s="2"/>
      <c r="D76" s="43"/>
      <c r="E76" s="43"/>
      <c r="F76" s="43"/>
    </row>
    <row r="77" spans="1:7">
      <c r="A77" s="2" t="str">
        <f>MSRP_spreadsheet!A77</f>
        <v>fabrication</v>
      </c>
      <c r="B77" s="2"/>
      <c r="C77" s="2"/>
      <c r="D77" s="43"/>
      <c r="E77" s="43"/>
      <c r="F77" s="43"/>
    </row>
    <row r="78" spans="1:7">
      <c r="A78" s="2" t="str">
        <f>MSRP_spreadsheet!A78</f>
        <v>other</v>
      </c>
      <c r="B78" s="2"/>
      <c r="C78" s="2"/>
      <c r="D78" s="43"/>
      <c r="E78" s="43"/>
      <c r="F78" s="43"/>
    </row>
    <row r="80" spans="1:7">
      <c r="A80" s="1" t="str">
        <f>MSRP_spreadsheet!A80</f>
        <v>Drivetrain</v>
      </c>
      <c r="B80" s="2"/>
      <c r="C80" s="2"/>
      <c r="D80" s="43"/>
      <c r="E80" s="43"/>
      <c r="F80" s="43"/>
    </row>
    <row r="81" spans="1:7" ht="25.5">
      <c r="A81" s="2" t="str">
        <f>MSRP_spreadsheet!A81</f>
        <v>track</v>
      </c>
      <c r="B81" s="2"/>
      <c r="C81" s="2"/>
      <c r="D81" s="43"/>
      <c r="E81" s="43">
        <f>669.99*1.5</f>
        <v>1004.985</v>
      </c>
      <c r="F81" s="43">
        <f>E81-699.99</f>
        <v>304.995</v>
      </c>
      <c r="G81" s="30" t="s">
        <v>151</v>
      </c>
    </row>
    <row r="82" spans="1:7">
      <c r="A82" s="2" t="str">
        <f>MSRP_spreadsheet!A82</f>
        <v>studs</v>
      </c>
      <c r="B82" s="2"/>
      <c r="C82" s="2"/>
      <c r="D82" s="43"/>
      <c r="E82" s="43"/>
      <c r="F82" s="43"/>
    </row>
    <row r="83" spans="1:7">
      <c r="A83" s="2" t="str">
        <f>MSRP_spreadsheet!A83</f>
        <v>driveshaft/drive sprockets</v>
      </c>
      <c r="B83" s="2"/>
      <c r="C83" s="2"/>
      <c r="D83" s="43"/>
      <c r="E83" s="43"/>
      <c r="F83" s="43"/>
    </row>
    <row r="84" spans="1:7">
      <c r="A84" s="2" t="str">
        <f>MSRP_spreadsheet!A84</f>
        <v>jackshaft</v>
      </c>
      <c r="B84" s="2"/>
      <c r="C84" s="2"/>
      <c r="D84" s="43"/>
      <c r="E84" s="43"/>
      <c r="F84" s="43"/>
    </row>
    <row r="85" spans="1:7">
      <c r="A85" s="2" t="str">
        <f>MSRP_spreadsheet!A85</f>
        <v>chaincase/gear box</v>
      </c>
      <c r="B85" s="2"/>
      <c r="C85" s="2"/>
      <c r="D85" s="43"/>
      <c r="E85" s="43"/>
      <c r="F85" s="43"/>
    </row>
    <row r="86" spans="1:7">
      <c r="A86" s="2" t="str">
        <f>MSRP_spreadsheet!A86</f>
        <v>drive clutch</v>
      </c>
      <c r="B86" s="2"/>
      <c r="C86" s="2"/>
      <c r="D86" s="43"/>
      <c r="E86" s="43"/>
      <c r="F86" s="43"/>
    </row>
    <row r="87" spans="1:7">
      <c r="A87" s="2" t="str">
        <f>MSRP_spreadsheet!A87</f>
        <v>driven clutch</v>
      </c>
      <c r="B87" s="2"/>
      <c r="C87" s="2"/>
      <c r="D87" s="43"/>
      <c r="E87" s="43"/>
      <c r="F87" s="43"/>
    </row>
    <row r="88" spans="1:7">
      <c r="A88" s="2" t="str">
        <f>MSRP_spreadsheet!A88</f>
        <v>drive belt</v>
      </c>
      <c r="B88" s="2"/>
      <c r="C88" s="2"/>
      <c r="D88" s="43"/>
      <c r="E88" s="43"/>
      <c r="F88" s="43"/>
    </row>
    <row r="89" spans="1:7">
      <c r="A89" s="2" t="str">
        <f>MSRP_spreadsheet!A89</f>
        <v>cvt guarding/cover</v>
      </c>
      <c r="B89" s="2"/>
      <c r="C89" s="2"/>
      <c r="D89" s="43"/>
      <c r="E89" s="43"/>
      <c r="F89" s="43"/>
    </row>
    <row r="90" spans="1:7">
      <c r="A90" s="2" t="str">
        <f>MSRP_spreadsheet!A90</f>
        <v>clutch adaptor</v>
      </c>
      <c r="B90" s="2"/>
      <c r="C90" s="2"/>
      <c r="D90" s="43"/>
      <c r="E90" s="43"/>
      <c r="F90" s="43"/>
    </row>
    <row r="91" spans="1:7">
      <c r="A91" s="2" t="str">
        <f>MSRP_spreadsheet!A91</f>
        <v>fabrication</v>
      </c>
      <c r="B91" s="2"/>
      <c r="C91" s="2"/>
      <c r="D91" s="43"/>
      <c r="E91" s="43"/>
      <c r="F91" s="43"/>
    </row>
    <row r="92" spans="1:7">
      <c r="A92" s="2" t="str">
        <f>MSRP_spreadsheet!A92</f>
        <v>other</v>
      </c>
      <c r="B92" s="2"/>
      <c r="C92" s="2"/>
      <c r="D92" s="43"/>
      <c r="E92" s="43"/>
      <c r="F92" s="43"/>
    </row>
    <row r="94" spans="1:7">
      <c r="A94" s="1" t="str">
        <f>MSRP_spreadsheet!A94</f>
        <v>Cooling System</v>
      </c>
      <c r="B94" s="2"/>
      <c r="C94" s="2"/>
      <c r="D94" s="43"/>
      <c r="E94" s="43"/>
      <c r="F94" s="43"/>
    </row>
    <row r="95" spans="1:7">
      <c r="A95" s="2" t="str">
        <f>MSRP_spreadsheet!A95</f>
        <v>radiator</v>
      </c>
      <c r="B95" s="2"/>
      <c r="C95" s="2"/>
      <c r="D95" s="43"/>
      <c r="E95" s="43"/>
      <c r="F95" s="43"/>
    </row>
    <row r="96" spans="1:7">
      <c r="A96" s="2" t="str">
        <f>MSRP_spreadsheet!A96</f>
        <v>coolant pump</v>
      </c>
      <c r="B96" s="2"/>
      <c r="C96" s="2"/>
      <c r="D96" s="43"/>
      <c r="E96" s="43"/>
      <c r="F96" s="43"/>
    </row>
    <row r="97" spans="1:7">
      <c r="A97" s="2" t="str">
        <f>MSRP_spreadsheet!A97</f>
        <v>fan</v>
      </c>
      <c r="B97" s="2"/>
      <c r="C97" s="2"/>
      <c r="D97" s="43"/>
      <c r="E97" s="43"/>
      <c r="F97" s="43"/>
    </row>
    <row r="98" spans="1:7">
      <c r="A98" s="2" t="str">
        <f>MSRP_spreadsheet!A98</f>
        <v>heat exchanger</v>
      </c>
      <c r="B98" s="2"/>
      <c r="C98" s="2"/>
      <c r="D98" s="43"/>
      <c r="E98" s="43"/>
      <c r="F98" s="43"/>
    </row>
    <row r="99" spans="1:7">
      <c r="A99" s="2" t="str">
        <f>MSRP_spreadsheet!A99</f>
        <v>thermostat</v>
      </c>
      <c r="B99" s="2"/>
      <c r="C99" s="2"/>
      <c r="D99" s="43"/>
      <c r="E99" s="43"/>
      <c r="F99" s="43"/>
    </row>
    <row r="100" spans="1:7">
      <c r="A100" s="2" t="str">
        <f>MSRP_spreadsheet!A100</f>
        <v>fabrication</v>
      </c>
      <c r="B100" s="2"/>
      <c r="C100" s="2"/>
      <c r="D100" s="43"/>
      <c r="E100" s="43"/>
      <c r="F100" s="43"/>
    </row>
    <row r="101" spans="1:7">
      <c r="A101" s="2" t="str">
        <f>MSRP_spreadsheet!A101</f>
        <v>other</v>
      </c>
      <c r="B101" s="2"/>
      <c r="C101" s="2"/>
      <c r="D101" s="43"/>
      <c r="E101" s="43"/>
      <c r="F101" s="43"/>
    </row>
    <row r="103" spans="1:7">
      <c r="A103" s="1" t="str">
        <f>MSRP_spreadsheet!A103</f>
        <v>Noise/Vibration/Harshness</v>
      </c>
      <c r="B103" s="2"/>
      <c r="C103" s="2"/>
      <c r="D103" s="43"/>
      <c r="E103" s="43"/>
      <c r="F103" s="43"/>
    </row>
    <row r="104" spans="1:7">
      <c r="A104" s="2" t="str">
        <f>MSRP_spreadsheet!A104</f>
        <v>skirting</v>
      </c>
      <c r="B104" s="2"/>
      <c r="C104" s="2"/>
      <c r="D104" s="43"/>
      <c r="E104" s="43"/>
      <c r="F104" s="43"/>
    </row>
    <row r="105" spans="1:7">
      <c r="A105" s="2" t="str">
        <f>MSRP_spreadsheet!A105</f>
        <v>hood lining</v>
      </c>
      <c r="B105" s="2"/>
      <c r="C105" s="2"/>
      <c r="D105" s="43"/>
      <c r="E105" s="43"/>
      <c r="F105" s="43"/>
    </row>
    <row r="106" spans="1:7">
      <c r="A106" s="2" t="str">
        <f>MSRP_spreadsheet!A106</f>
        <v>tunnel lining</v>
      </c>
      <c r="B106" s="27"/>
      <c r="C106" s="27"/>
      <c r="D106" s="45">
        <f>74.97/4</f>
        <v>18.7425</v>
      </c>
      <c r="E106" s="45"/>
      <c r="F106" s="45"/>
      <c r="G106" s="40" t="s">
        <v>140</v>
      </c>
    </row>
    <row r="107" spans="1:7">
      <c r="A107" s="2" t="str">
        <f>MSRP_spreadsheet!A107</f>
        <v>fiberglass packing</v>
      </c>
      <c r="B107" s="2"/>
      <c r="C107" s="2"/>
      <c r="D107" s="43"/>
      <c r="E107" s="43"/>
      <c r="F107" s="43"/>
    </row>
    <row r="108" spans="1:7">
      <c r="A108" s="2" t="str">
        <f>MSRP_spreadsheet!A108</f>
        <v>other</v>
      </c>
      <c r="B108" s="2"/>
      <c r="C108" s="2"/>
      <c r="D108" s="43"/>
      <c r="E108" s="43"/>
      <c r="F108" s="43"/>
    </row>
    <row r="110" spans="1:7">
      <c r="A110" s="1" t="str">
        <f>MSRP_spreadsheet!A110</f>
        <v>Chassis</v>
      </c>
      <c r="B110" s="2"/>
      <c r="C110" s="2"/>
      <c r="D110" s="43"/>
      <c r="E110" s="43"/>
      <c r="F110" s="43"/>
    </row>
    <row r="111" spans="1:7">
      <c r="A111" s="2" t="str">
        <f>MSRP_spreadsheet!A111</f>
        <v>bulkhead modification</v>
      </c>
      <c r="B111" s="2"/>
      <c r="C111" s="2"/>
      <c r="D111" s="43"/>
      <c r="E111" s="43"/>
      <c r="F111" s="43"/>
    </row>
    <row r="112" spans="1:7">
      <c r="A112" s="2" t="str">
        <f>MSRP_spreadsheet!A112</f>
        <v>tunnel modification</v>
      </c>
      <c r="B112" s="2"/>
      <c r="C112" s="2"/>
      <c r="D112" s="43"/>
      <c r="E112" s="43"/>
      <c r="F112" s="43"/>
    </row>
    <row r="113" spans="1:7">
      <c r="A113" s="2" t="str">
        <f>MSRP_spreadsheet!A113</f>
        <v>seat</v>
      </c>
      <c r="B113" s="2"/>
      <c r="C113" s="2"/>
      <c r="D113" s="43"/>
      <c r="E113" s="43"/>
      <c r="F113" s="43"/>
    </row>
    <row r="114" spans="1:7">
      <c r="A114" s="2" t="str">
        <f>MSRP_spreadsheet!A114</f>
        <v>hood</v>
      </c>
      <c r="B114" s="2"/>
      <c r="C114" s="2"/>
      <c r="D114" s="43"/>
      <c r="E114" s="43"/>
      <c r="F114" s="43"/>
    </row>
    <row r="115" spans="1:7">
      <c r="A115" s="2" t="str">
        <f>MSRP_spreadsheet!A115</f>
        <v>windshield</v>
      </c>
      <c r="B115" s="2"/>
      <c r="C115" s="2"/>
      <c r="D115" s="43"/>
      <c r="E115" s="43"/>
      <c r="F115" s="43"/>
    </row>
    <row r="116" spans="1:7">
      <c r="A116" s="2" t="str">
        <f>MSRP_spreadsheet!A116</f>
        <v>motor mount</v>
      </c>
      <c r="B116" s="2"/>
      <c r="C116" s="2"/>
      <c r="D116" s="43"/>
      <c r="E116" s="43"/>
      <c r="F116" s="43"/>
    </row>
    <row r="117" spans="1:7">
      <c r="A117" s="2" t="str">
        <f>MSRP_spreadsheet!A117</f>
        <v>fuel tank</v>
      </c>
      <c r="B117" s="2"/>
      <c r="C117" s="2"/>
      <c r="D117" s="43"/>
      <c r="E117" s="43"/>
      <c r="F117" s="43"/>
    </row>
    <row r="118" spans="1:7">
      <c r="A118" s="2" t="str">
        <f>MSRP_spreadsheet!A118</f>
        <v>battery box</v>
      </c>
      <c r="B118" s="2"/>
      <c r="C118" s="2"/>
      <c r="D118" s="43"/>
      <c r="E118" s="43"/>
      <c r="F118" s="43"/>
    </row>
    <row r="119" spans="1:7">
      <c r="A119" s="2" t="str">
        <f>MSRP_spreadsheet!A119</f>
        <v>handlebars/hooks/risers</v>
      </c>
      <c r="B119" s="2"/>
      <c r="C119" s="2"/>
      <c r="D119" s="43"/>
      <c r="E119" s="43"/>
      <c r="F119" s="43"/>
    </row>
    <row r="120" spans="1:7">
      <c r="A120" s="2" t="str">
        <f>MSRP_spreadsheet!A120</f>
        <v>hand guards</v>
      </c>
      <c r="B120" s="2"/>
      <c r="C120" s="2"/>
      <c r="D120" s="43"/>
      <c r="E120" s="43"/>
      <c r="F120" s="43"/>
    </row>
    <row r="121" spans="1:7">
      <c r="A121" s="2" t="str">
        <f>MSRP_spreadsheet!A121</f>
        <v>brake system</v>
      </c>
      <c r="B121" s="2"/>
      <c r="C121" s="2"/>
      <c r="D121" s="43"/>
      <c r="E121" s="43"/>
      <c r="F121" s="43"/>
    </row>
    <row r="122" spans="1:7">
      <c r="A122" s="2" t="str">
        <f>MSRP_spreadsheet!A122</f>
        <v>heated grips</v>
      </c>
      <c r="B122" s="2"/>
      <c r="C122" s="2"/>
      <c r="D122" s="43"/>
      <c r="E122" s="43"/>
      <c r="F122" s="43"/>
    </row>
    <row r="123" spans="1:7">
      <c r="A123" s="2" t="str">
        <f>MSRP_spreadsheet!A123</f>
        <v>fabrication</v>
      </c>
      <c r="B123" s="2"/>
      <c r="C123" s="2"/>
      <c r="D123" s="43"/>
      <c r="E123" s="43"/>
      <c r="F123" s="43"/>
    </row>
    <row r="124" spans="1:7" ht="39.75" customHeight="1">
      <c r="A124" s="2" t="str">
        <f>MSRP_spreadsheet!A124</f>
        <v>other</v>
      </c>
      <c r="B124" s="27"/>
      <c r="C124" s="27"/>
      <c r="D124" s="45">
        <f>((200/144)*1.74)+((600/144)*4.75)</f>
        <v>22.208333333333336</v>
      </c>
      <c r="E124" s="45"/>
      <c r="F124" s="45"/>
      <c r="G124" s="40" t="s">
        <v>146</v>
      </c>
    </row>
    <row r="126" spans="1:7">
      <c r="A126" s="1" t="str">
        <f>MSRP_spreadsheet!A126</f>
        <v>Electrical</v>
      </c>
      <c r="B126" s="2"/>
      <c r="C126" s="2"/>
      <c r="D126" s="43"/>
      <c r="E126" s="43"/>
      <c r="F126" s="43"/>
    </row>
    <row r="127" spans="1:7">
      <c r="A127" s="2" t="str">
        <f>MSRP_spreadsheet!A127</f>
        <v>battery(s)</v>
      </c>
      <c r="B127" s="2"/>
      <c r="C127" s="2"/>
      <c r="D127" s="43"/>
      <c r="E127" s="43"/>
      <c r="F127" s="43"/>
    </row>
    <row r="128" spans="1:7">
      <c r="A128" s="2" t="str">
        <f>MSRP_spreadsheet!A128</f>
        <v>switches</v>
      </c>
      <c r="B128" s="2"/>
      <c r="C128" s="2"/>
      <c r="D128" s="43"/>
      <c r="E128" s="43"/>
      <c r="F128" s="43"/>
    </row>
    <row r="129" spans="1:6">
      <c r="A129" s="2" t="str">
        <f>MSRP_spreadsheet!A129</f>
        <v>connectors</v>
      </c>
      <c r="B129" s="2"/>
      <c r="C129" s="2"/>
      <c r="D129" s="43"/>
      <c r="E129" s="43"/>
      <c r="F129" s="43"/>
    </row>
    <row r="130" spans="1:6">
      <c r="A130" s="2" t="str">
        <f>MSRP_spreadsheet!A130</f>
        <v>fuses</v>
      </c>
      <c r="B130" s="2"/>
      <c r="C130" s="2"/>
      <c r="D130" s="43"/>
      <c r="E130" s="43"/>
      <c r="F130" s="43"/>
    </row>
    <row r="131" spans="1:6">
      <c r="A131" s="2" t="str">
        <f>MSRP_spreadsheet!A131</f>
        <v>wire/cable</v>
      </c>
      <c r="B131" s="2"/>
      <c r="C131" s="2"/>
      <c r="D131" s="43"/>
      <c r="E131" s="43"/>
      <c r="F131" s="43"/>
    </row>
    <row r="132" spans="1:6">
      <c r="A132" s="2" t="str">
        <f>MSRP_spreadsheet!A132</f>
        <v>lighting</v>
      </c>
      <c r="B132" s="2"/>
      <c r="C132" s="2"/>
      <c r="D132" s="43"/>
      <c r="E132" s="43"/>
      <c r="F132" s="43"/>
    </row>
    <row r="133" spans="1:6">
      <c r="A133" s="2" t="str">
        <f>MSRP_spreadsheet!A133</f>
        <v>motor charger</v>
      </c>
      <c r="B133" s="2"/>
      <c r="C133" s="2"/>
      <c r="D133" s="43"/>
      <c r="E133" s="43"/>
      <c r="F133" s="43"/>
    </row>
    <row r="134" spans="1:6">
      <c r="A134" s="2" t="str">
        <f>MSRP_spreadsheet!A134</f>
        <v>contactor</v>
      </c>
      <c r="B134" s="2"/>
      <c r="C134" s="2"/>
      <c r="D134" s="43"/>
      <c r="E134" s="43"/>
      <c r="F134" s="43"/>
    </row>
    <row r="135" spans="1:6">
      <c r="A135" s="2" t="str">
        <f>MSRP_spreadsheet!A135</f>
        <v>motor controller</v>
      </c>
      <c r="B135" s="2"/>
      <c r="C135" s="2"/>
      <c r="D135" s="43"/>
      <c r="E135" s="43"/>
      <c r="F135" s="43"/>
    </row>
    <row r="136" spans="1:6">
      <c r="A136" s="2" t="str">
        <f>MSRP_spreadsheet!A136</f>
        <v>injector controller</v>
      </c>
      <c r="B136" s="2"/>
      <c r="C136" s="2"/>
      <c r="D136" s="43"/>
      <c r="E136" s="43"/>
      <c r="F136" s="43"/>
    </row>
    <row r="137" spans="1:6">
      <c r="A137" s="2" t="str">
        <f>MSRP_spreadsheet!A137</f>
        <v>boost controller</v>
      </c>
      <c r="B137" s="2"/>
      <c r="C137" s="2"/>
      <c r="D137" s="43"/>
      <c r="E137" s="43"/>
      <c r="F137" s="43"/>
    </row>
    <row r="138" spans="1:6">
      <c r="A138" s="2" t="str">
        <f>MSRP_spreadsheet!A138</f>
        <v>exhaust gas temperature (EGT) sensor</v>
      </c>
      <c r="B138" s="2"/>
      <c r="C138" s="2"/>
      <c r="D138" s="43"/>
      <c r="E138" s="43"/>
      <c r="F138" s="43"/>
    </row>
    <row r="139" spans="1:6">
      <c r="A139" s="2" t="str">
        <f>MSRP_spreadsheet!A139</f>
        <v>general sensor(s)</v>
      </c>
      <c r="B139" s="2"/>
      <c r="C139" s="2"/>
      <c r="D139" s="43"/>
      <c r="E139" s="43"/>
      <c r="F139" s="43"/>
    </row>
    <row r="140" spans="1:6">
      <c r="A140" s="2" t="str">
        <f>MSRP_spreadsheet!A140</f>
        <v>engine calibration hardware</v>
      </c>
      <c r="B140" s="2"/>
      <c r="C140" s="2"/>
      <c r="D140" s="43"/>
      <c r="E140" s="43"/>
      <c r="F140" s="43"/>
    </row>
    <row r="141" spans="1:6">
      <c r="A141" s="2" t="str">
        <f>MSRP_spreadsheet!A141</f>
        <v>engine calibration software</v>
      </c>
      <c r="B141" s="2"/>
      <c r="C141" s="2"/>
      <c r="D141" s="43"/>
      <c r="E141" s="43"/>
      <c r="F141" s="43"/>
    </row>
    <row r="142" spans="1:6">
      <c r="A142" s="2" t="str">
        <f>MSRP_spreadsheet!A142</f>
        <v>fabrication</v>
      </c>
      <c r="B142" s="2"/>
      <c r="C142" s="2"/>
      <c r="D142" s="43"/>
      <c r="E142" s="43"/>
      <c r="F142" s="43"/>
    </row>
    <row r="143" spans="1:6">
      <c r="A143" s="2" t="str">
        <f>MSRP_spreadsheet!A143</f>
        <v>pulley</v>
      </c>
      <c r="B143" s="2"/>
      <c r="C143" s="2"/>
      <c r="D143" s="43"/>
      <c r="E143" s="43"/>
      <c r="F143" s="43"/>
    </row>
  </sheetData>
  <mergeCells count="1">
    <mergeCell ref="B1:F1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Z150"/>
  <sheetViews>
    <sheetView zoomScale="55" zoomScaleNormal="55" workbookViewId="0">
      <selection activeCell="S214" sqref="S214"/>
    </sheetView>
  </sheetViews>
  <sheetFormatPr defaultRowHeight="12.75"/>
  <cols>
    <col min="26" max="26" width="74.28515625" customWidth="1"/>
  </cols>
  <sheetData>
    <row r="1" spans="2:26" ht="12.75" customHeight="1"/>
    <row r="2" spans="2:26" ht="26.25" customHeight="1"/>
    <row r="3" spans="2:26">
      <c r="B3" s="18"/>
    </row>
    <row r="4" spans="2:26" ht="25.5">
      <c r="Z4" s="31"/>
    </row>
    <row r="6" spans="2:26" ht="25.5">
      <c r="Z6" s="31"/>
    </row>
    <row r="27" spans="26:26">
      <c r="Z27" s="61"/>
    </row>
    <row r="28" spans="26:26">
      <c r="Z28" s="61"/>
    </row>
    <row r="29" spans="26:26">
      <c r="Z29" s="61"/>
    </row>
    <row r="30" spans="26:26">
      <c r="Z30" s="61"/>
    </row>
    <row r="31" spans="26:26">
      <c r="Z31" s="61"/>
    </row>
    <row r="77" spans="13:13">
      <c r="M77" s="18"/>
    </row>
    <row r="85" spans="2:15">
      <c r="B85" s="16" t="s">
        <v>117</v>
      </c>
    </row>
    <row r="93" spans="2:15">
      <c r="O93" s="18"/>
    </row>
    <row r="149" spans="26:26" ht="25.5">
      <c r="Z149" s="34"/>
    </row>
    <row r="150" spans="26:26" ht="59.25">
      <c r="Z150" s="35"/>
    </row>
  </sheetData>
  <mergeCells count="1">
    <mergeCell ref="Z27:Z31"/>
  </mergeCells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Jason</cp:lastModifiedBy>
  <cp:lastPrinted>2008-01-25T00:54:40Z</cp:lastPrinted>
  <dcterms:created xsi:type="dcterms:W3CDTF">2007-09-19T17:02:49Z</dcterms:created>
  <dcterms:modified xsi:type="dcterms:W3CDTF">2018-02-20T03:54:33Z</dcterms:modified>
</cp:coreProperties>
</file>