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45" windowWidth="15195" windowHeight="11400" activeTab="2"/>
  </bookViews>
  <sheets>
    <sheet name="MSRP_spreadsheet" sheetId="1" r:id="rId1"/>
    <sheet name="Supporting_calculations" sheetId="6" r:id="rId2"/>
    <sheet name="Reciepts - Documentation" sheetId="3" r:id="rId3"/>
  </sheets>
  <definedNames>
    <definedName name="_xlnm.Print_Titles" localSheetId="0">MSRP_spreadsheet!$1:$1</definedName>
    <definedName name="_xlnm.Print_Titles" localSheetId="1">Supporting_calculations!$1:$1</definedName>
  </definedNames>
  <calcPr calcId="145621"/>
</workbook>
</file>

<file path=xl/calcChain.xml><?xml version="1.0" encoding="utf-8"?>
<calcChain xmlns="http://schemas.openxmlformats.org/spreadsheetml/2006/main">
  <c r="G105" i="6" l="1"/>
  <c r="E28" i="1"/>
  <c r="E11" i="1"/>
  <c r="E124" i="6" l="1"/>
  <c r="E124" i="1"/>
  <c r="E67" i="6"/>
  <c r="E67" i="1"/>
  <c r="D150" i="6"/>
  <c r="G148" i="6"/>
  <c r="G147" i="6"/>
  <c r="G146" i="6"/>
  <c r="G145" i="6"/>
  <c r="G144" i="6"/>
  <c r="G143" i="6"/>
  <c r="G142" i="6"/>
  <c r="G141" i="6"/>
  <c r="G140" i="6"/>
  <c r="G139" i="6"/>
  <c r="G138" i="6"/>
  <c r="G137" i="6"/>
  <c r="G136" i="6"/>
  <c r="G135" i="6"/>
  <c r="G134" i="6"/>
  <c r="G133" i="6"/>
  <c r="G132" i="6"/>
  <c r="G131" i="6"/>
  <c r="G130" i="6"/>
  <c r="G129" i="6"/>
  <c r="G128" i="6"/>
  <c r="G125" i="6"/>
  <c r="G123" i="6"/>
  <c r="G122" i="6"/>
  <c r="G121" i="6"/>
  <c r="G120" i="6"/>
  <c r="G119" i="6"/>
  <c r="G118" i="6"/>
  <c r="G117" i="6"/>
  <c r="G116" i="6"/>
  <c r="G115" i="6"/>
  <c r="G114" i="6"/>
  <c r="G113" i="6"/>
  <c r="G112" i="6"/>
  <c r="G108" i="6"/>
  <c r="G107" i="6"/>
  <c r="G106" i="6"/>
  <c r="G104" i="6"/>
  <c r="G101" i="6"/>
  <c r="G100" i="6"/>
  <c r="G99" i="6"/>
  <c r="G98" i="6"/>
  <c r="G97" i="6"/>
  <c r="G96" i="6"/>
  <c r="G95" i="6"/>
  <c r="G92" i="6"/>
  <c r="G91" i="6"/>
  <c r="G90" i="6"/>
  <c r="G89" i="6"/>
  <c r="G88" i="6"/>
  <c r="G87" i="6"/>
  <c r="G86" i="6"/>
  <c r="G85" i="6"/>
  <c r="G84" i="6"/>
  <c r="G83" i="6"/>
  <c r="G82" i="6"/>
  <c r="G78" i="6"/>
  <c r="G77" i="6"/>
  <c r="G76" i="6"/>
  <c r="G75" i="6"/>
  <c r="G74" i="6"/>
  <c r="G73" i="6"/>
  <c r="G72" i="6"/>
  <c r="G69" i="6"/>
  <c r="G68" i="6"/>
  <c r="C67" i="6"/>
  <c r="G66" i="6"/>
  <c r="G65" i="6"/>
  <c r="G64" i="6"/>
  <c r="G63" i="6"/>
  <c r="G60" i="6"/>
  <c r="G59" i="6"/>
  <c r="G58" i="6"/>
  <c r="G57" i="6"/>
  <c r="G56" i="6"/>
  <c r="G55" i="6"/>
  <c r="H55" i="6" s="1"/>
  <c r="G54" i="6"/>
  <c r="H54" i="6" s="1"/>
  <c r="H53" i="6"/>
  <c r="G52" i="6"/>
  <c r="G51" i="6"/>
  <c r="G48" i="6"/>
  <c r="G47" i="6"/>
  <c r="G46" i="6"/>
  <c r="G45" i="6"/>
  <c r="G44" i="6"/>
  <c r="G43" i="6"/>
  <c r="G42" i="6"/>
  <c r="G41" i="6"/>
  <c r="G40" i="6"/>
  <c r="G37" i="6"/>
  <c r="G36" i="6"/>
  <c r="H36" i="6" s="1"/>
  <c r="G35" i="6"/>
  <c r="G34" i="6"/>
  <c r="G33" i="6"/>
  <c r="G32" i="6"/>
  <c r="G31" i="6"/>
  <c r="G30" i="6"/>
  <c r="G29" i="6"/>
  <c r="G24" i="6"/>
  <c r="G23" i="6"/>
  <c r="G22" i="6"/>
  <c r="G21" i="6"/>
  <c r="G20" i="6"/>
  <c r="G19" i="6"/>
  <c r="G18" i="6"/>
  <c r="G17" i="6"/>
  <c r="H17" i="6" s="1"/>
  <c r="G15" i="6"/>
  <c r="G14" i="6"/>
  <c r="G13" i="6"/>
  <c r="G12" i="6"/>
  <c r="G10" i="6"/>
  <c r="G9" i="6"/>
  <c r="G8" i="6"/>
  <c r="G7" i="6"/>
  <c r="H7" i="6" s="1"/>
  <c r="H4" i="6"/>
  <c r="G4" i="6"/>
  <c r="F92" i="1" l="1"/>
  <c r="G92" i="1" s="1"/>
  <c r="H92" i="1" s="1"/>
  <c r="G26" i="1" l="1"/>
  <c r="H26" i="1" s="1"/>
  <c r="E53" i="1"/>
  <c r="F124" i="1"/>
  <c r="G124" i="1" s="1"/>
  <c r="H124" i="1" s="1"/>
  <c r="C67" i="1"/>
  <c r="F67" i="1"/>
  <c r="G67" i="1" s="1"/>
  <c r="H67" i="1" s="1"/>
  <c r="E25" i="1" l="1"/>
  <c r="G17" i="1" l="1"/>
  <c r="H17" i="1" s="1"/>
  <c r="G4" i="1" l="1"/>
  <c r="H4" i="1" s="1"/>
  <c r="E150" i="1" l="1"/>
  <c r="E150" i="6" s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28" i="1"/>
  <c r="G23" i="1"/>
  <c r="G7" i="1"/>
  <c r="H7" i="1" s="1"/>
  <c r="G8" i="1"/>
  <c r="G9" i="1"/>
  <c r="G10" i="1"/>
  <c r="G12" i="1"/>
  <c r="G13" i="1"/>
  <c r="G14" i="1"/>
  <c r="G15" i="1"/>
  <c r="G18" i="1"/>
  <c r="G19" i="1"/>
  <c r="G20" i="1"/>
  <c r="G21" i="1"/>
  <c r="G22" i="1"/>
  <c r="G24" i="1"/>
  <c r="G25" i="1"/>
  <c r="H25" i="1" s="1"/>
  <c r="G28" i="1"/>
  <c r="H28" i="1" s="1"/>
  <c r="G29" i="1"/>
  <c r="G30" i="1"/>
  <c r="G31" i="1"/>
  <c r="G32" i="1"/>
  <c r="G33" i="1"/>
  <c r="G34" i="1"/>
  <c r="G35" i="1"/>
  <c r="H36" i="1"/>
  <c r="G37" i="1"/>
  <c r="G40" i="1"/>
  <c r="G41" i="1"/>
  <c r="G42" i="1"/>
  <c r="G43" i="1"/>
  <c r="G44" i="1"/>
  <c r="G45" i="1"/>
  <c r="G46" i="1"/>
  <c r="G47" i="1"/>
  <c r="G48" i="1"/>
  <c r="G51" i="1"/>
  <c r="G52" i="1"/>
  <c r="G53" i="1"/>
  <c r="H53" i="1" s="1"/>
  <c r="G54" i="1"/>
  <c r="H54" i="1" s="1"/>
  <c r="G55" i="1"/>
  <c r="H55" i="1" s="1"/>
  <c r="G56" i="1"/>
  <c r="G57" i="1"/>
  <c r="G58" i="1"/>
  <c r="G59" i="1"/>
  <c r="G60" i="1"/>
  <c r="G63" i="1"/>
  <c r="G64" i="1"/>
  <c r="G65" i="1"/>
  <c r="G66" i="1"/>
  <c r="G68" i="1"/>
  <c r="G69" i="1"/>
  <c r="H69" i="1" s="1"/>
  <c r="G72" i="1"/>
  <c r="G73" i="1"/>
  <c r="G74" i="1"/>
  <c r="G75" i="1"/>
  <c r="G76" i="1"/>
  <c r="G77" i="1"/>
  <c r="G78" i="1"/>
  <c r="G82" i="1"/>
  <c r="G83" i="1"/>
  <c r="G84" i="1"/>
  <c r="G85" i="1"/>
  <c r="G86" i="1"/>
  <c r="H86" i="1" s="1"/>
  <c r="G87" i="1"/>
  <c r="H87" i="1" s="1"/>
  <c r="G88" i="1"/>
  <c r="H88" i="1" s="1"/>
  <c r="G89" i="1"/>
  <c r="G90" i="1"/>
  <c r="G91" i="1"/>
  <c r="G95" i="1"/>
  <c r="G96" i="1"/>
  <c r="G97" i="1"/>
  <c r="G98" i="1"/>
  <c r="G99" i="1"/>
  <c r="G100" i="1"/>
  <c r="G101" i="1"/>
  <c r="G104" i="1"/>
  <c r="G105" i="1"/>
  <c r="G106" i="1"/>
  <c r="G107" i="1"/>
  <c r="G108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5" i="1"/>
  <c r="G129" i="1"/>
  <c r="G130" i="1"/>
  <c r="G131" i="1"/>
  <c r="G146" i="1"/>
  <c r="G147" i="1"/>
  <c r="G148" i="1"/>
  <c r="F150" i="1"/>
  <c r="F150" i="6" s="1"/>
  <c r="D150" i="1"/>
  <c r="C150" i="1"/>
  <c r="C150" i="6" s="1"/>
  <c r="H150" i="1" l="1"/>
  <c r="C152" i="1" s="1"/>
  <c r="G150" i="1"/>
  <c r="G150" i="6" s="1"/>
  <c r="H150" i="6" l="1"/>
  <c r="C152" i="6" s="1"/>
</calcChain>
</file>

<file path=xl/sharedStrings.xml><?xml version="1.0" encoding="utf-8"?>
<sst xmlns="http://schemas.openxmlformats.org/spreadsheetml/2006/main" count="579" uniqueCount="195">
  <si>
    <t>Exhaust System</t>
  </si>
  <si>
    <t>Front Suspension</t>
  </si>
  <si>
    <t>Rear Suspension</t>
  </si>
  <si>
    <t>muffler</t>
  </si>
  <si>
    <t>Drivetrain</t>
  </si>
  <si>
    <t>track</t>
  </si>
  <si>
    <t>studs</t>
  </si>
  <si>
    <t>Air Management/Intake System</t>
  </si>
  <si>
    <t>Cooling System</t>
  </si>
  <si>
    <t>air pump plumbing</t>
  </si>
  <si>
    <t>jackshaft</t>
  </si>
  <si>
    <t>chaincase/gear box</t>
  </si>
  <si>
    <t>drive clutch</t>
  </si>
  <si>
    <t>driven clutch</t>
  </si>
  <si>
    <t>drive belt</t>
  </si>
  <si>
    <t>3-way exhaust catalyst</t>
  </si>
  <si>
    <t>diesel particulate filter</t>
  </si>
  <si>
    <t>oxidation catalyst</t>
  </si>
  <si>
    <t>secondary air pump</t>
  </si>
  <si>
    <t>skis</t>
  </si>
  <si>
    <t>shocks</t>
  </si>
  <si>
    <t>springs</t>
  </si>
  <si>
    <t>trailing arms/A-arms</t>
  </si>
  <si>
    <t>wheels</t>
  </si>
  <si>
    <t>hyfax/sliders</t>
  </si>
  <si>
    <t>mount points</t>
  </si>
  <si>
    <t>Noise/Vibration/Harshness</t>
  </si>
  <si>
    <t>radiator</t>
  </si>
  <si>
    <t>internal parts coating</t>
  </si>
  <si>
    <t>Chassis</t>
  </si>
  <si>
    <t>seat</t>
  </si>
  <si>
    <t>hood</t>
  </si>
  <si>
    <t>windshield</t>
  </si>
  <si>
    <t>skirting</t>
  </si>
  <si>
    <t>hood lining</t>
  </si>
  <si>
    <t>tunnel lining</t>
  </si>
  <si>
    <t>electric motor</t>
  </si>
  <si>
    <t>pistons/rings/connecting rods</t>
  </si>
  <si>
    <t>Fuel Management</t>
  </si>
  <si>
    <t>supercharger</t>
  </si>
  <si>
    <t>air box/air filter</t>
  </si>
  <si>
    <t>pipes/tubes</t>
  </si>
  <si>
    <t>heat management</t>
  </si>
  <si>
    <t>fan</t>
  </si>
  <si>
    <t>heat exchanger</t>
  </si>
  <si>
    <t>thermostat</t>
  </si>
  <si>
    <t>fuel tank</t>
  </si>
  <si>
    <t>battery(s)</t>
  </si>
  <si>
    <t>battery box</t>
  </si>
  <si>
    <t>hand guards</t>
  </si>
  <si>
    <t>throttle</t>
  </si>
  <si>
    <t>brake system</t>
  </si>
  <si>
    <t>Engine/Motor</t>
  </si>
  <si>
    <t>Electrical</t>
  </si>
  <si>
    <t>switches</t>
  </si>
  <si>
    <t>connectors</t>
  </si>
  <si>
    <t>fuses</t>
  </si>
  <si>
    <t>wire/cable</t>
  </si>
  <si>
    <t>lighting</t>
  </si>
  <si>
    <t>turbocharger</t>
  </si>
  <si>
    <t>spark-ignition/compression-ignition</t>
  </si>
  <si>
    <t>Description/Details</t>
  </si>
  <si>
    <t>tow hitch/rack</t>
  </si>
  <si>
    <t>12 VDC outlet</t>
  </si>
  <si>
    <t>handle bar hooks</t>
  </si>
  <si>
    <t>mirrors</t>
  </si>
  <si>
    <t>tachometer</t>
  </si>
  <si>
    <t>electric start</t>
  </si>
  <si>
    <t>boost bottle</t>
  </si>
  <si>
    <t>driveshaft/drive sprockets</t>
  </si>
  <si>
    <t>fiberglass packing</t>
  </si>
  <si>
    <t>handlebars/hooks/risers</t>
  </si>
  <si>
    <t>heated grips</t>
  </si>
  <si>
    <t>fuel line</t>
  </si>
  <si>
    <t>fuel filter</t>
  </si>
  <si>
    <t>fuel pressure regulator</t>
  </si>
  <si>
    <t>fuel pump</t>
  </si>
  <si>
    <t>carburetor</t>
  </si>
  <si>
    <t>throttle body</t>
  </si>
  <si>
    <t>fuel injector (PFI, SDI, DI)</t>
  </si>
  <si>
    <t>rotary valve</t>
  </si>
  <si>
    <t>reed valve</t>
  </si>
  <si>
    <t>intercooler</t>
  </si>
  <si>
    <t>steering components</t>
  </si>
  <si>
    <t>clutch adaptor</t>
  </si>
  <si>
    <t>cvt guarding/cover</t>
  </si>
  <si>
    <t>coolant pump</t>
  </si>
  <si>
    <t>fabrication</t>
  </si>
  <si>
    <t>reverse</t>
  </si>
  <si>
    <t>bulkhead modification</t>
  </si>
  <si>
    <t>tunnel modification</t>
  </si>
  <si>
    <t>motor mount</t>
  </si>
  <si>
    <t>motor charger</t>
  </si>
  <si>
    <t>contactor</t>
  </si>
  <si>
    <t>motor controller</t>
  </si>
  <si>
    <t>injector controller</t>
  </si>
  <si>
    <t>boost controller</t>
  </si>
  <si>
    <t>exhaust gas temperature (EGT) sensor</t>
  </si>
  <si>
    <t>general sensor(s)</t>
  </si>
  <si>
    <t>Component</t>
  </si>
  <si>
    <t>Mfg. quote + 50%</t>
  </si>
  <si>
    <t>Whls. + 50%</t>
  </si>
  <si>
    <t>auxiliary energy sources</t>
  </si>
  <si>
    <t>Notes:</t>
  </si>
  <si>
    <t>1. Add additional rows under appropriate heading to include non-listed components/modifications</t>
  </si>
  <si>
    <t>Per Item MSRP</t>
  </si>
  <si>
    <t>Factory options utilized on competition sled</t>
  </si>
  <si>
    <t>engine calibration software</t>
  </si>
  <si>
    <t>engine calibration hardware</t>
  </si>
  <si>
    <r>
      <t xml:space="preserve">2. </t>
    </r>
    <r>
      <rPr>
        <b/>
        <sz val="8"/>
        <rFont val="Arial"/>
        <family val="2"/>
      </rPr>
      <t>Component MSRP based on Manufacturing Quote + 50%:</t>
    </r>
    <r>
      <rPr>
        <sz val="8"/>
        <rFont val="Arial"/>
        <family val="2"/>
      </rPr>
      <t xml:space="preserve"> Quote for 5,000 units = $500,000, per item MSRP would equal $500,000 / 5,000 x 1.5 = $150.00/ea</t>
    </r>
  </si>
  <si>
    <r>
      <t xml:space="preserve">3. </t>
    </r>
    <r>
      <rPr>
        <b/>
        <sz val="8"/>
        <rFont val="Arial"/>
        <family val="2"/>
      </rPr>
      <t>Component MSRP based on Wholesale Price + 50%:</t>
    </r>
    <r>
      <rPr>
        <sz val="8"/>
        <rFont val="Arial"/>
        <family val="2"/>
      </rPr>
      <t xml:space="preserve"> quote for wholesale is $245, per item MSRP would equal $245 x 1.5 = $367.50</t>
    </r>
  </si>
  <si>
    <t>6. Diesel, hybrid electric, and full electric base sled MSRP: reduce chassis cost by 40% i.e., complete base snowmobile with factory engine is $8,000, base MSRP would equal $8,000 x 0.6 = $4800</t>
  </si>
  <si>
    <t>head</t>
  </si>
  <si>
    <t>cylinder</t>
  </si>
  <si>
    <t>turbocharger/supercharger plumbing</t>
  </si>
  <si>
    <t>Total</t>
  </si>
  <si>
    <t>Subtotals:</t>
  </si>
  <si>
    <t>other</t>
  </si>
  <si>
    <t>Sled MSRP or Highest Value of modified components</t>
  </si>
  <si>
    <t>pulley</t>
  </si>
  <si>
    <t>belts</t>
  </si>
  <si>
    <t xml:space="preserve"> </t>
  </si>
  <si>
    <t>Retail cost of added component</t>
  </si>
  <si>
    <t>Retail of most expensive part +50% for substituted component</t>
  </si>
  <si>
    <r>
      <t xml:space="preserve">4. </t>
    </r>
    <r>
      <rPr>
        <b/>
        <sz val="8"/>
        <rFont val="Arial"/>
        <family val="2"/>
      </rPr>
      <t>Component MSRP based on Retail Price for components that are added to sled.</t>
    </r>
  </si>
  <si>
    <r>
      <t xml:space="preserve">5. </t>
    </r>
    <r>
      <rPr>
        <b/>
        <sz val="8"/>
        <rFont val="Arial"/>
        <family val="2"/>
      </rPr>
      <t>For substituted components, MSRP based on (higher retail price + 50%) - mfg MSRP:</t>
    </r>
    <r>
      <rPr>
        <sz val="8"/>
        <rFont val="Arial"/>
        <family val="2"/>
      </rPr>
      <t xml:space="preserve"> Example, if mfg skis are $400 and aftermarket skis are $325, cost of substitution is ($400*1.5) - $400=$200 to reflect increased customer value.</t>
    </r>
  </si>
  <si>
    <t>2017 model year base sled</t>
  </si>
  <si>
    <t>N/A</t>
  </si>
  <si>
    <t>Stock</t>
  </si>
  <si>
    <t>Tunnel only, front radiator removal</t>
  </si>
  <si>
    <t>Custom</t>
  </si>
  <si>
    <t>OEM Kohler &amp; Ski-Doo</t>
  </si>
  <si>
    <t>Kohler 12V control panel</t>
  </si>
  <si>
    <t>OEM Kohler</t>
  </si>
  <si>
    <t>stock</t>
  </si>
  <si>
    <t>Garrett MGT1238</t>
  </si>
  <si>
    <t>Turbocharger</t>
  </si>
  <si>
    <t>Research, not for production</t>
  </si>
  <si>
    <t>kohler kdw1003</t>
  </si>
  <si>
    <t>Engine</t>
  </si>
  <si>
    <t xml:space="preserve">2017 Ski-doo Tundra Sport ACE 600 </t>
  </si>
  <si>
    <t>For 5000</t>
  </si>
  <si>
    <t>Catalyst</t>
  </si>
  <si>
    <t>Track</t>
  </si>
  <si>
    <t>Cvtech</t>
  </si>
  <si>
    <t>Engine mount</t>
  </si>
  <si>
    <t>Engine Mount</t>
  </si>
  <si>
    <t>EXHAUST SYSTEM (DPF)</t>
  </si>
  <si>
    <t>Muffler</t>
  </si>
  <si>
    <t xml:space="preserve">Clutch </t>
  </si>
  <si>
    <t>Ice ripper XT</t>
  </si>
  <si>
    <t>US Prices (1$ CAN = 0,7613$ US)</t>
  </si>
  <si>
    <t xml:space="preserve">Step </t>
  </si>
  <si>
    <t>Mfg quote is more expensive; 50% mark-up minus mfg)</t>
  </si>
  <si>
    <t>Banded steering</t>
  </si>
  <si>
    <t>Steering/ S module</t>
  </si>
  <si>
    <t>S module banded tubing</t>
  </si>
  <si>
    <t xml:space="preserve">Custom </t>
  </si>
  <si>
    <t>Flywheel alternator</t>
  </si>
  <si>
    <t xml:space="preserve">Rotor/ alternator </t>
  </si>
  <si>
    <t xml:space="preserve">Air </t>
  </si>
  <si>
    <t>Custom piping</t>
  </si>
  <si>
    <t>OEM SKIDOO HOSE</t>
  </si>
  <si>
    <t>Mecanic</t>
  </si>
  <si>
    <t>74+74+74+55+20*4</t>
  </si>
  <si>
    <t>850,58-364,06</t>
  </si>
  <si>
    <t>555,11*0,5</t>
  </si>
  <si>
    <t>239*1,5</t>
  </si>
  <si>
    <t>299*1,5</t>
  </si>
  <si>
    <t>5,20*0,7613</t>
  </si>
  <si>
    <t>silent drive</t>
  </si>
  <si>
    <t xml:space="preserve">stock </t>
  </si>
  <si>
    <t>Silent drive will be include in production version</t>
  </si>
  <si>
    <t>silent drive (stock on grand touring)</t>
  </si>
  <si>
    <t xml:space="preserve">Ice ripper XT will be included in production version </t>
  </si>
  <si>
    <t>15*0,7613</t>
  </si>
  <si>
    <t xml:space="preserve">DPF Darkside </t>
  </si>
  <si>
    <t>catalyst</t>
  </si>
  <si>
    <t>step for ski</t>
  </si>
  <si>
    <t>357*0,7613</t>
  </si>
  <si>
    <t>486,52*0,7613</t>
  </si>
  <si>
    <t>(9,99+69,58+16,99)*H3+194</t>
  </si>
  <si>
    <t>358,5*0,7613</t>
  </si>
  <si>
    <t>209,99*0,7613</t>
  </si>
  <si>
    <t>180*0,7613</t>
  </si>
  <si>
    <t>80*0,7613</t>
  </si>
  <si>
    <t>65*0,7613</t>
  </si>
  <si>
    <t>(409-399)*1,5</t>
  </si>
  <si>
    <t>448,5*0,7613</t>
  </si>
  <si>
    <t>RPM+SPEEDO</t>
  </si>
  <si>
    <t xml:space="preserve">significantly more simple than stock </t>
  </si>
  <si>
    <t>Flywheel alternator (kholer)</t>
  </si>
  <si>
    <t>16,4+23,69</t>
  </si>
  <si>
    <t>egg crate sheets</t>
  </si>
  <si>
    <t>Egg crate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</si>
</sst>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 * #,##0.00_)\ &quot;$&quot;_ ;_ * \(#,##0.00\)\ &quot;$&quot;_ ;_ * &quot;-&quot;??_)\ &quot;$&quot;_ ;_ @_ "/>
    <numFmt numFmtId="164" formatCode="_(* #,##0.00_);_(* \(#,##0.00\);_(* &quot;-&quot;??_);_(@_)"/>
  </numFmts>
  <fonts count="1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sz val="10"/>
      <name val="ArialMT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4" fontId="11" fillId="0" borderId="0" applyFont="0" applyFill="0" applyBorder="0" applyAlignment="0" applyProtection="0"/>
  </cellStyleXfs>
  <cellXfs count="73">
    <xf numFmtId="0" fontId="0" fillId="0" borderId="0" xfId="0"/>
    <xf numFmtId="0" fontId="0" fillId="0" borderId="1" xfId="0" applyBorder="1"/>
    <xf numFmtId="0" fontId="5" fillId="0" borderId="0" xfId="0" applyFont="1" applyAlignment="1">
      <alignment horizontal="center"/>
    </xf>
    <xf numFmtId="0" fontId="0" fillId="0" borderId="2" xfId="0" applyBorder="1"/>
    <xf numFmtId="0" fontId="2" fillId="2" borderId="3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3" fillId="0" borderId="1" xfId="0" applyFont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0" fillId="0" borderId="1" xfId="0" applyFill="1" applyBorder="1" applyAlignment="1">
      <alignment vertical="center"/>
    </xf>
    <xf numFmtId="0" fontId="2" fillId="0" borderId="0" xfId="0" applyFont="1" applyAlignment="1">
      <alignment horizontal="center"/>
    </xf>
    <xf numFmtId="0" fontId="3" fillId="0" borderId="2" xfId="0" applyFont="1" applyFill="1" applyBorder="1" applyAlignment="1">
      <alignment horizontal="center" wrapText="1"/>
    </xf>
    <xf numFmtId="0" fontId="7" fillId="0" borderId="0" xfId="0" applyFont="1"/>
    <xf numFmtId="0" fontId="2" fillId="3" borderId="1" xfId="0" applyFont="1" applyFill="1" applyBorder="1" applyAlignment="1">
      <alignment vertical="center"/>
    </xf>
    <xf numFmtId="0" fontId="3" fillId="3" borderId="1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vertical="center"/>
    </xf>
    <xf numFmtId="0" fontId="9" fillId="4" borderId="1" xfId="0" applyFont="1" applyFill="1" applyBorder="1" applyAlignment="1">
      <alignment horizontal="center" vertical="center" wrapText="1"/>
    </xf>
    <xf numFmtId="14" fontId="0" fillId="0" borderId="0" xfId="0" applyNumberFormat="1"/>
    <xf numFmtId="0" fontId="0" fillId="0" borderId="17" xfId="0" applyBorder="1"/>
    <xf numFmtId="0" fontId="0" fillId="0" borderId="0" xfId="0" applyBorder="1"/>
    <xf numFmtId="0" fontId="0" fillId="0" borderId="18" xfId="0" applyBorder="1"/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0" fillId="5" borderId="1" xfId="0" applyFill="1" applyBorder="1" applyAlignment="1">
      <alignment vertical="center"/>
    </xf>
    <xf numFmtId="0" fontId="1" fillId="5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9" fillId="0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44" fontId="3" fillId="3" borderId="1" xfId="2" applyFont="1" applyFill="1" applyBorder="1" applyAlignment="1">
      <alignment horizontal="center" vertical="center"/>
    </xf>
    <xf numFmtId="0" fontId="1" fillId="0" borderId="0" xfId="0" applyFont="1"/>
    <xf numFmtId="44" fontId="3" fillId="0" borderId="1" xfId="2" applyFont="1" applyBorder="1" applyAlignment="1">
      <alignment horizontal="center" vertical="center"/>
    </xf>
    <xf numFmtId="44" fontId="0" fillId="0" borderId="1" xfId="2" applyFont="1" applyBorder="1"/>
    <xf numFmtId="44" fontId="2" fillId="0" borderId="1" xfId="2" applyFont="1" applyBorder="1" applyAlignment="1">
      <alignment horizontal="center"/>
    </xf>
    <xf numFmtId="44" fontId="2" fillId="0" borderId="0" xfId="2" applyFont="1" applyAlignment="1">
      <alignment horizontal="center"/>
    </xf>
    <xf numFmtId="0" fontId="1" fillId="4" borderId="14" xfId="0" applyFont="1" applyFill="1" applyBorder="1" applyAlignment="1">
      <alignment horizontal="left"/>
    </xf>
    <xf numFmtId="0" fontId="0" fillId="4" borderId="15" xfId="0" applyFill="1" applyBorder="1" applyAlignment="1">
      <alignment horizontal="left"/>
    </xf>
    <xf numFmtId="0" fontId="0" fillId="4" borderId="16" xfId="0" applyFill="1" applyBorder="1" applyAlignment="1">
      <alignment horizontal="left"/>
    </xf>
    <xf numFmtId="44" fontId="0" fillId="0" borderId="1" xfId="2" applyFont="1" applyFill="1" applyBorder="1"/>
    <xf numFmtId="44" fontId="3" fillId="0" borderId="1" xfId="2" applyFont="1" applyFill="1" applyBorder="1" applyAlignment="1">
      <alignment horizontal="center" vertical="center"/>
    </xf>
    <xf numFmtId="44" fontId="9" fillId="4" borderId="1" xfId="2" applyFont="1" applyFill="1" applyBorder="1" applyAlignment="1">
      <alignment horizontal="center" vertical="center"/>
    </xf>
    <xf numFmtId="44" fontId="0" fillId="3" borderId="1" xfId="2" applyFont="1" applyFill="1" applyBorder="1"/>
    <xf numFmtId="44" fontId="3" fillId="5" borderId="1" xfId="2" applyFont="1" applyFill="1" applyBorder="1" applyAlignment="1">
      <alignment horizontal="center" vertical="center"/>
    </xf>
    <xf numFmtId="44" fontId="0" fillId="5" borderId="1" xfId="2" applyFont="1" applyFill="1" applyBorder="1"/>
    <xf numFmtId="44" fontId="1" fillId="0" borderId="1" xfId="2" applyFont="1" applyBorder="1" applyAlignment="1">
      <alignment horizontal="center" vertical="center" wrapText="1"/>
    </xf>
    <xf numFmtId="44" fontId="1" fillId="0" borderId="1" xfId="2" applyFont="1" applyFill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44" fontId="1" fillId="0" borderId="1" xfId="2" applyFont="1" applyBorder="1" applyAlignment="1">
      <alignment horizontal="center" vertical="center"/>
    </xf>
    <xf numFmtId="44" fontId="1" fillId="0" borderId="1" xfId="2" applyFont="1" applyFill="1" applyBorder="1"/>
    <xf numFmtId="44" fontId="1" fillId="0" borderId="1" xfId="2" applyFont="1" applyBorder="1"/>
    <xf numFmtId="4" fontId="9" fillId="0" borderId="13" xfId="0" applyNumberFormat="1" applyFont="1" applyFill="1" applyBorder="1" applyAlignment="1">
      <alignment horizontal="center" vertical="center" wrapText="1"/>
    </xf>
    <xf numFmtId="0" fontId="0" fillId="0" borderId="1" xfId="1" applyNumberFormat="1" applyFont="1" applyFill="1" applyBorder="1" applyAlignment="1">
      <alignment horizontal="left" vertical="center"/>
    </xf>
    <xf numFmtId="44" fontId="3" fillId="0" borderId="1" xfId="2" applyFont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4" fillId="0" borderId="4" xfId="0" applyFont="1" applyBorder="1" applyAlignment="1"/>
    <xf numFmtId="0" fontId="0" fillId="0" borderId="0" xfId="0" applyAlignment="1"/>
    <xf numFmtId="0" fontId="0" fillId="0" borderId="5" xfId="0" applyBorder="1" applyAlignment="1"/>
    <xf numFmtId="0" fontId="4" fillId="0" borderId="6" xfId="0" applyFont="1" applyBorder="1" applyAlignment="1"/>
    <xf numFmtId="0" fontId="0" fillId="0" borderId="7" xfId="0" applyBorder="1" applyAlignment="1"/>
    <xf numFmtId="0" fontId="0" fillId="0" borderId="8" xfId="0" applyBorder="1" applyAlignment="1"/>
    <xf numFmtId="0" fontId="4" fillId="0" borderId="9" xfId="0" applyFont="1" applyBorder="1" applyAlignment="1"/>
    <xf numFmtId="0" fontId="0" fillId="0" borderId="10" xfId="0" applyBorder="1" applyAlignment="1"/>
    <xf numFmtId="0" fontId="0" fillId="0" borderId="11" xfId="0" applyBorder="1" applyAlignment="1"/>
    <xf numFmtId="0" fontId="5" fillId="0" borderId="7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1" fillId="4" borderId="14" xfId="0" applyFont="1" applyFill="1" applyBorder="1" applyAlignment="1">
      <alignment horizontal="left"/>
    </xf>
    <xf numFmtId="0" fontId="0" fillId="4" borderId="15" xfId="0" applyFill="1" applyBorder="1" applyAlignment="1">
      <alignment horizontal="left"/>
    </xf>
    <xf numFmtId="0" fontId="0" fillId="4" borderId="16" xfId="0" applyFill="1" applyBorder="1" applyAlignment="1">
      <alignment horizontal="left"/>
    </xf>
    <xf numFmtId="0" fontId="10" fillId="4" borderId="0" xfId="0" applyFont="1" applyFill="1" applyBorder="1" applyAlignment="1">
      <alignment horizontal="left" vertical="center"/>
    </xf>
    <xf numFmtId="0" fontId="10" fillId="4" borderId="18" xfId="0" applyFont="1" applyFill="1" applyBorder="1" applyAlignment="1">
      <alignment horizontal="left" vertical="center"/>
    </xf>
  </cellXfs>
  <cellStyles count="3">
    <cellStyle name="Milliers" xfId="1" builtinId="3"/>
    <cellStyle name="Monétaire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47625</xdr:colOff>
      <xdr:row>2</xdr:row>
      <xdr:rowOff>23812</xdr:rowOff>
    </xdr:from>
    <xdr:to>
      <xdr:col>24</xdr:col>
      <xdr:colOff>69056</xdr:colOff>
      <xdr:row>13</xdr:row>
      <xdr:rowOff>156210</xdr:rowOff>
    </xdr:to>
    <xdr:pic>
      <xdr:nvPicPr>
        <xdr:cNvPr id="2" name="Image 1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33094" y="1012031"/>
          <a:ext cx="5486400" cy="1965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333374</xdr:colOff>
      <xdr:row>2</xdr:row>
      <xdr:rowOff>130968</xdr:rowOff>
    </xdr:from>
    <xdr:to>
      <xdr:col>17</xdr:col>
      <xdr:colOff>211931</xdr:colOff>
      <xdr:row>14</xdr:row>
      <xdr:rowOff>96678</xdr:rowOff>
    </xdr:to>
    <xdr:pic>
      <xdr:nvPicPr>
        <xdr:cNvPr id="2" name="Image 1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25437" y="1119187"/>
          <a:ext cx="5486400" cy="1965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350</xdr:row>
      <xdr:rowOff>0</xdr:rowOff>
    </xdr:from>
    <xdr:to>
      <xdr:col>9</xdr:col>
      <xdr:colOff>317679</xdr:colOff>
      <xdr:row>374</xdr:row>
      <xdr:rowOff>157334</xdr:rowOff>
    </xdr:to>
    <xdr:pic>
      <xdr:nvPicPr>
        <xdr:cNvPr id="73" name="Image 7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680679"/>
          <a:ext cx="5828572" cy="40761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223</xdr:row>
      <xdr:rowOff>0</xdr:rowOff>
    </xdr:from>
    <xdr:to>
      <xdr:col>19</xdr:col>
      <xdr:colOff>6786</xdr:colOff>
      <xdr:row>246</xdr:row>
      <xdr:rowOff>25381</xdr:rowOff>
    </xdr:to>
    <xdr:pic>
      <xdr:nvPicPr>
        <xdr:cNvPr id="69" name="Image 6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2321" y="36793714"/>
          <a:ext cx="11028572" cy="3780953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258536</xdr:colOff>
      <xdr:row>43</xdr:row>
      <xdr:rowOff>13608</xdr:rowOff>
    </xdr:from>
    <xdr:to>
      <xdr:col>18</xdr:col>
      <xdr:colOff>20500</xdr:colOff>
      <xdr:row>70</xdr:row>
      <xdr:rowOff>42990</xdr:rowOff>
    </xdr:to>
    <xdr:pic>
      <xdr:nvPicPr>
        <xdr:cNvPr id="54" name="Image 5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0857" y="7239001"/>
          <a:ext cx="10171429" cy="4438096"/>
        </a:xfrm>
        <a:prstGeom prst="rect">
          <a:avLst/>
        </a:prstGeom>
      </xdr:spPr>
    </xdr:pic>
    <xdr:clientData/>
  </xdr:twoCellAnchor>
  <xdr:twoCellAnchor editAs="oneCell">
    <xdr:from>
      <xdr:col>20</xdr:col>
      <xdr:colOff>217712</xdr:colOff>
      <xdr:row>255</xdr:row>
      <xdr:rowOff>68036</xdr:rowOff>
    </xdr:from>
    <xdr:to>
      <xdr:col>36</xdr:col>
      <xdr:colOff>301170</xdr:colOff>
      <xdr:row>285</xdr:row>
      <xdr:rowOff>130866</xdr:rowOff>
    </xdr:to>
    <xdr:pic>
      <xdr:nvPicPr>
        <xdr:cNvPr id="64" name="Image 6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464141" y="42114107"/>
          <a:ext cx="9880600" cy="498861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482</xdr:row>
      <xdr:rowOff>0</xdr:rowOff>
    </xdr:from>
    <xdr:to>
      <xdr:col>16</xdr:col>
      <xdr:colOff>0</xdr:colOff>
      <xdr:row>491</xdr:row>
      <xdr:rowOff>40263</xdr:rowOff>
    </xdr:to>
    <xdr:pic>
      <xdr:nvPicPr>
        <xdr:cNvPr id="48" name="Image 4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49286" y="63014679"/>
          <a:ext cx="7347857" cy="1509834"/>
        </a:xfrm>
        <a:prstGeom prst="rect">
          <a:avLst/>
        </a:prstGeom>
      </xdr:spPr>
    </xdr:pic>
    <xdr:clientData/>
  </xdr:twoCellAnchor>
  <xdr:twoCellAnchor editAs="oneCell">
    <xdr:from>
      <xdr:col>23</xdr:col>
      <xdr:colOff>476249</xdr:colOff>
      <xdr:row>139</xdr:row>
      <xdr:rowOff>136071</xdr:rowOff>
    </xdr:from>
    <xdr:to>
      <xdr:col>34</xdr:col>
      <xdr:colOff>178809</xdr:colOff>
      <xdr:row>154</xdr:row>
      <xdr:rowOff>115357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559642" y="13103678"/>
          <a:ext cx="6438096" cy="2428572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2</xdr:row>
      <xdr:rowOff>13608</xdr:rowOff>
    </xdr:from>
    <xdr:to>
      <xdr:col>19</xdr:col>
      <xdr:colOff>167821</xdr:colOff>
      <xdr:row>38</xdr:row>
      <xdr:rowOff>77821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53142" y="517072"/>
          <a:ext cx="11148786" cy="5942499"/>
        </a:xfrm>
        <a:prstGeom prst="rect">
          <a:avLst/>
        </a:prstGeom>
      </xdr:spPr>
    </xdr:pic>
    <xdr:clientData/>
  </xdr:twoCellAnchor>
  <xdr:twoCellAnchor>
    <xdr:from>
      <xdr:col>14</xdr:col>
      <xdr:colOff>427039</xdr:colOff>
      <xdr:row>3</xdr:row>
      <xdr:rowOff>164724</xdr:rowOff>
    </xdr:from>
    <xdr:to>
      <xdr:col>18</xdr:col>
      <xdr:colOff>419100</xdr:colOff>
      <xdr:row>6</xdr:row>
      <xdr:rowOff>152399</xdr:rowOff>
    </xdr:to>
    <xdr:sp macro="" textlink="">
      <xdr:nvSpPr>
        <xdr:cNvPr id="3" name="Rectangle 2"/>
        <xdr:cNvSpPr/>
      </xdr:nvSpPr>
      <xdr:spPr bwMode="auto">
        <a:xfrm>
          <a:off x="8961439" y="825124"/>
          <a:ext cx="2430461" cy="48297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 editAs="oneCell">
    <xdr:from>
      <xdr:col>18</xdr:col>
      <xdr:colOff>177800</xdr:colOff>
      <xdr:row>41</xdr:row>
      <xdr:rowOff>38100</xdr:rowOff>
    </xdr:from>
    <xdr:to>
      <xdr:col>39</xdr:col>
      <xdr:colOff>280963</xdr:colOff>
      <xdr:row>71</xdr:row>
      <xdr:rowOff>161291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150600" y="6997700"/>
          <a:ext cx="12904763" cy="5076191"/>
        </a:xfrm>
        <a:prstGeom prst="rect">
          <a:avLst/>
        </a:prstGeom>
      </xdr:spPr>
    </xdr:pic>
    <xdr:clientData/>
  </xdr:twoCellAnchor>
  <xdr:twoCellAnchor>
    <xdr:from>
      <xdr:col>10</xdr:col>
      <xdr:colOff>231322</xdr:colOff>
      <xdr:row>49</xdr:row>
      <xdr:rowOff>95250</xdr:rowOff>
    </xdr:from>
    <xdr:to>
      <xdr:col>12</xdr:col>
      <xdr:colOff>217714</xdr:colOff>
      <xdr:row>50</xdr:row>
      <xdr:rowOff>136071</xdr:rowOff>
    </xdr:to>
    <xdr:sp macro="" textlink="">
      <xdr:nvSpPr>
        <xdr:cNvPr id="6" name="Rectangle 5"/>
        <xdr:cNvSpPr/>
      </xdr:nvSpPr>
      <xdr:spPr bwMode="auto">
        <a:xfrm>
          <a:off x="6354536" y="8300357"/>
          <a:ext cx="1211035" cy="204107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>
    <xdr:from>
      <xdr:col>26</xdr:col>
      <xdr:colOff>489857</xdr:colOff>
      <xdr:row>46</xdr:row>
      <xdr:rowOff>149678</xdr:rowOff>
    </xdr:from>
    <xdr:to>
      <xdr:col>30</xdr:col>
      <xdr:colOff>481918</xdr:colOff>
      <xdr:row>49</xdr:row>
      <xdr:rowOff>137353</xdr:rowOff>
    </xdr:to>
    <xdr:sp macro="" textlink="">
      <xdr:nvSpPr>
        <xdr:cNvPr id="7" name="Rectangle 6"/>
        <xdr:cNvSpPr/>
      </xdr:nvSpPr>
      <xdr:spPr bwMode="auto">
        <a:xfrm>
          <a:off x="16410214" y="7864928"/>
          <a:ext cx="2441347" cy="477532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 editAs="oneCell">
    <xdr:from>
      <xdr:col>0</xdr:col>
      <xdr:colOff>0</xdr:colOff>
      <xdr:row>139</xdr:row>
      <xdr:rowOff>0</xdr:rowOff>
    </xdr:from>
    <xdr:to>
      <xdr:col>12</xdr:col>
      <xdr:colOff>54429</xdr:colOff>
      <xdr:row>155</xdr:row>
      <xdr:rowOff>13607</xdr:rowOff>
    </xdr:to>
    <xdr:pic>
      <xdr:nvPicPr>
        <xdr:cNvPr id="8" name="Picture 1728"/>
        <xdr:cNvPicPr/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25000" r="-259"/>
        <a:stretch/>
      </xdr:blipFill>
      <xdr:spPr bwMode="auto">
        <a:xfrm>
          <a:off x="0" y="12967607"/>
          <a:ext cx="7402286" cy="262617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13</xdr:col>
      <xdr:colOff>217714</xdr:colOff>
      <xdr:row>139</xdr:row>
      <xdr:rowOff>136072</xdr:rowOff>
    </xdr:from>
    <xdr:to>
      <xdr:col>22</xdr:col>
      <xdr:colOff>544918</xdr:colOff>
      <xdr:row>157</xdr:row>
      <xdr:rowOff>92167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177893" y="13103679"/>
          <a:ext cx="5838096" cy="2895238"/>
        </a:xfrm>
        <a:prstGeom prst="rect">
          <a:avLst/>
        </a:prstGeom>
      </xdr:spPr>
    </xdr:pic>
    <xdr:clientData/>
  </xdr:twoCellAnchor>
  <xdr:twoCellAnchor>
    <xdr:from>
      <xdr:col>25</xdr:col>
      <xdr:colOff>27214</xdr:colOff>
      <xdr:row>149</xdr:row>
      <xdr:rowOff>54429</xdr:rowOff>
    </xdr:from>
    <xdr:to>
      <xdr:col>26</xdr:col>
      <xdr:colOff>585107</xdr:colOff>
      <xdr:row>150</xdr:row>
      <xdr:rowOff>163284</xdr:rowOff>
    </xdr:to>
    <xdr:sp macro="" textlink="">
      <xdr:nvSpPr>
        <xdr:cNvPr id="10" name="Rectangle 9"/>
        <xdr:cNvSpPr/>
      </xdr:nvSpPr>
      <xdr:spPr bwMode="auto">
        <a:xfrm>
          <a:off x="15335250" y="14654893"/>
          <a:ext cx="1170214" cy="272141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>
    <xdr:from>
      <xdr:col>9</xdr:col>
      <xdr:colOff>204107</xdr:colOff>
      <xdr:row>143</xdr:row>
      <xdr:rowOff>95250</xdr:rowOff>
    </xdr:from>
    <xdr:to>
      <xdr:col>11</xdr:col>
      <xdr:colOff>149678</xdr:colOff>
      <xdr:row>145</xdr:row>
      <xdr:rowOff>40820</xdr:rowOff>
    </xdr:to>
    <xdr:sp macro="" textlink="">
      <xdr:nvSpPr>
        <xdr:cNvPr id="12" name="Rectangle 11"/>
        <xdr:cNvSpPr/>
      </xdr:nvSpPr>
      <xdr:spPr bwMode="auto">
        <a:xfrm>
          <a:off x="5715000" y="13716000"/>
          <a:ext cx="1170214" cy="272141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 editAs="oneCell">
    <xdr:from>
      <xdr:col>0</xdr:col>
      <xdr:colOff>0</xdr:colOff>
      <xdr:row>76</xdr:row>
      <xdr:rowOff>0</xdr:rowOff>
    </xdr:from>
    <xdr:to>
      <xdr:col>26</xdr:col>
      <xdr:colOff>607917</xdr:colOff>
      <xdr:row>98</xdr:row>
      <xdr:rowOff>95250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2641036"/>
          <a:ext cx="16528274" cy="3687535"/>
        </a:xfrm>
        <a:prstGeom prst="rect">
          <a:avLst/>
        </a:prstGeom>
      </xdr:spPr>
    </xdr:pic>
    <xdr:clientData/>
  </xdr:twoCellAnchor>
  <xdr:twoCellAnchor>
    <xdr:from>
      <xdr:col>6</xdr:col>
      <xdr:colOff>68035</xdr:colOff>
      <xdr:row>85</xdr:row>
      <xdr:rowOff>108858</xdr:rowOff>
    </xdr:from>
    <xdr:to>
      <xdr:col>8</xdr:col>
      <xdr:colOff>13607</xdr:colOff>
      <xdr:row>87</xdr:row>
      <xdr:rowOff>54427</xdr:rowOff>
    </xdr:to>
    <xdr:sp macro="" textlink="">
      <xdr:nvSpPr>
        <xdr:cNvPr id="14" name="Rectangle 13"/>
        <xdr:cNvSpPr/>
      </xdr:nvSpPr>
      <xdr:spPr bwMode="auto">
        <a:xfrm>
          <a:off x="3741964" y="14219465"/>
          <a:ext cx="1170214" cy="272141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 editAs="oneCell">
    <xdr:from>
      <xdr:col>0</xdr:col>
      <xdr:colOff>0</xdr:colOff>
      <xdr:row>167</xdr:row>
      <xdr:rowOff>0</xdr:rowOff>
    </xdr:from>
    <xdr:to>
      <xdr:col>13</xdr:col>
      <xdr:colOff>353785</xdr:colOff>
      <xdr:row>191</xdr:row>
      <xdr:rowOff>129827</xdr:rowOff>
    </xdr:to>
    <xdr:pic>
      <xdr:nvPicPr>
        <xdr:cNvPr id="15" name="Image 1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22982464"/>
          <a:ext cx="8313964" cy="4048684"/>
        </a:xfrm>
        <a:prstGeom prst="rect">
          <a:avLst/>
        </a:prstGeom>
      </xdr:spPr>
    </xdr:pic>
    <xdr:clientData/>
  </xdr:twoCellAnchor>
  <xdr:twoCellAnchor>
    <xdr:from>
      <xdr:col>4</xdr:col>
      <xdr:colOff>204107</xdr:colOff>
      <xdr:row>173</xdr:row>
      <xdr:rowOff>68035</xdr:rowOff>
    </xdr:from>
    <xdr:to>
      <xdr:col>6</xdr:col>
      <xdr:colOff>149678</xdr:colOff>
      <xdr:row>175</xdr:row>
      <xdr:rowOff>13605</xdr:rowOff>
    </xdr:to>
    <xdr:sp macro="" textlink="">
      <xdr:nvSpPr>
        <xdr:cNvPr id="16" name="Rectangle 15"/>
        <xdr:cNvSpPr/>
      </xdr:nvSpPr>
      <xdr:spPr bwMode="auto">
        <a:xfrm>
          <a:off x="2653393" y="24030214"/>
          <a:ext cx="1170214" cy="272141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 editAs="oneCell">
    <xdr:from>
      <xdr:col>17</xdr:col>
      <xdr:colOff>0</xdr:colOff>
      <xdr:row>169</xdr:row>
      <xdr:rowOff>0</xdr:rowOff>
    </xdr:from>
    <xdr:to>
      <xdr:col>26</xdr:col>
      <xdr:colOff>565298</xdr:colOff>
      <xdr:row>182</xdr:row>
      <xdr:rowOff>163000</xdr:rowOff>
    </xdr:to>
    <xdr:pic>
      <xdr:nvPicPr>
        <xdr:cNvPr id="17" name="Image 1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409464" y="23309036"/>
          <a:ext cx="6076191" cy="2285714"/>
        </a:xfrm>
        <a:prstGeom prst="rect">
          <a:avLst/>
        </a:prstGeom>
      </xdr:spPr>
    </xdr:pic>
    <xdr:clientData/>
  </xdr:twoCellAnchor>
  <xdr:twoCellAnchor>
    <xdr:from>
      <xdr:col>17</xdr:col>
      <xdr:colOff>449036</xdr:colOff>
      <xdr:row>177</xdr:row>
      <xdr:rowOff>136072</xdr:rowOff>
    </xdr:from>
    <xdr:to>
      <xdr:col>19</xdr:col>
      <xdr:colOff>394607</xdr:colOff>
      <xdr:row>179</xdr:row>
      <xdr:rowOff>81641</xdr:rowOff>
    </xdr:to>
    <xdr:sp macro="" textlink="">
      <xdr:nvSpPr>
        <xdr:cNvPr id="18" name="Rectangle 17"/>
        <xdr:cNvSpPr/>
      </xdr:nvSpPr>
      <xdr:spPr bwMode="auto">
        <a:xfrm>
          <a:off x="10858500" y="24751393"/>
          <a:ext cx="1170214" cy="272141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 editAs="oneCell">
    <xdr:from>
      <xdr:col>0</xdr:col>
      <xdr:colOff>0</xdr:colOff>
      <xdr:row>195</xdr:row>
      <xdr:rowOff>122462</xdr:rowOff>
    </xdr:from>
    <xdr:to>
      <xdr:col>23</xdr:col>
      <xdr:colOff>1779</xdr:colOff>
      <xdr:row>215</xdr:row>
      <xdr:rowOff>122463</xdr:rowOff>
    </xdr:to>
    <xdr:pic>
      <xdr:nvPicPr>
        <xdr:cNvPr id="19" name="Image 1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27704141"/>
          <a:ext cx="14085172" cy="3265715"/>
        </a:xfrm>
        <a:prstGeom prst="rect">
          <a:avLst/>
        </a:prstGeom>
      </xdr:spPr>
    </xdr:pic>
    <xdr:clientData/>
  </xdr:twoCellAnchor>
  <xdr:twoCellAnchor>
    <xdr:from>
      <xdr:col>1</xdr:col>
      <xdr:colOff>312965</xdr:colOff>
      <xdr:row>206</xdr:row>
      <xdr:rowOff>149679</xdr:rowOff>
    </xdr:from>
    <xdr:to>
      <xdr:col>3</xdr:col>
      <xdr:colOff>258536</xdr:colOff>
      <xdr:row>208</xdr:row>
      <xdr:rowOff>95248</xdr:rowOff>
    </xdr:to>
    <xdr:sp macro="" textlink="">
      <xdr:nvSpPr>
        <xdr:cNvPr id="20" name="Rectangle 19"/>
        <xdr:cNvSpPr/>
      </xdr:nvSpPr>
      <xdr:spPr bwMode="auto">
        <a:xfrm>
          <a:off x="925286" y="29527500"/>
          <a:ext cx="1170214" cy="272141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 editAs="oneCell">
    <xdr:from>
      <xdr:col>0</xdr:col>
      <xdr:colOff>0</xdr:colOff>
      <xdr:row>256</xdr:row>
      <xdr:rowOff>0</xdr:rowOff>
    </xdr:from>
    <xdr:to>
      <xdr:col>17</xdr:col>
      <xdr:colOff>19108</xdr:colOff>
      <xdr:row>285</xdr:row>
      <xdr:rowOff>104167</xdr:rowOff>
    </xdr:to>
    <xdr:pic>
      <xdr:nvPicPr>
        <xdr:cNvPr id="21" name="Image 20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32180893"/>
          <a:ext cx="10428572" cy="4866667"/>
        </a:xfrm>
        <a:prstGeom prst="rect">
          <a:avLst/>
        </a:prstGeom>
      </xdr:spPr>
    </xdr:pic>
    <xdr:clientData/>
  </xdr:twoCellAnchor>
  <xdr:twoCellAnchor>
    <xdr:from>
      <xdr:col>10</xdr:col>
      <xdr:colOff>312965</xdr:colOff>
      <xdr:row>266</xdr:row>
      <xdr:rowOff>108857</xdr:rowOff>
    </xdr:from>
    <xdr:to>
      <xdr:col>12</xdr:col>
      <xdr:colOff>258536</xdr:colOff>
      <xdr:row>268</xdr:row>
      <xdr:rowOff>54427</xdr:rowOff>
    </xdr:to>
    <xdr:sp macro="" textlink="">
      <xdr:nvSpPr>
        <xdr:cNvPr id="23" name="Rectangle 22"/>
        <xdr:cNvSpPr/>
      </xdr:nvSpPr>
      <xdr:spPr bwMode="auto">
        <a:xfrm>
          <a:off x="6436179" y="33922607"/>
          <a:ext cx="1170214" cy="272141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>
    <xdr:from>
      <xdr:col>31</xdr:col>
      <xdr:colOff>108858</xdr:colOff>
      <xdr:row>261</xdr:row>
      <xdr:rowOff>81643</xdr:rowOff>
    </xdr:from>
    <xdr:to>
      <xdr:col>33</xdr:col>
      <xdr:colOff>54429</xdr:colOff>
      <xdr:row>263</xdr:row>
      <xdr:rowOff>27214</xdr:rowOff>
    </xdr:to>
    <xdr:sp macro="" textlink="">
      <xdr:nvSpPr>
        <xdr:cNvPr id="24" name="Rectangle 23"/>
        <xdr:cNvSpPr/>
      </xdr:nvSpPr>
      <xdr:spPr bwMode="auto">
        <a:xfrm>
          <a:off x="19090822" y="43134643"/>
          <a:ext cx="1170214" cy="272142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 editAs="oneCell">
    <xdr:from>
      <xdr:col>0</xdr:col>
      <xdr:colOff>0</xdr:colOff>
      <xdr:row>289</xdr:row>
      <xdr:rowOff>0</xdr:rowOff>
    </xdr:from>
    <xdr:to>
      <xdr:col>8</xdr:col>
      <xdr:colOff>171723</xdr:colOff>
      <xdr:row>311</xdr:row>
      <xdr:rowOff>13607</xdr:rowOff>
    </xdr:to>
    <xdr:pic>
      <xdr:nvPicPr>
        <xdr:cNvPr id="25" name="Image 24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37596536"/>
          <a:ext cx="5070294" cy="3605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316</xdr:row>
      <xdr:rowOff>0</xdr:rowOff>
    </xdr:from>
    <xdr:to>
      <xdr:col>9</xdr:col>
      <xdr:colOff>163286</xdr:colOff>
      <xdr:row>342</xdr:row>
      <xdr:rowOff>48597</xdr:rowOff>
    </xdr:to>
    <xdr:pic>
      <xdr:nvPicPr>
        <xdr:cNvPr id="26" name="Image 25" descr="https://scontent.xx.fbcdn.net/v/t34.0-12/16790438_10202673016141860_648674486_n.png?oh=6473744fc9ef4299c08d202df85dabd5&amp;oe=58A88FBE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32464"/>
          <a:ext cx="5674179" cy="4294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340178</xdr:colOff>
      <xdr:row>335</xdr:row>
      <xdr:rowOff>13607</xdr:rowOff>
    </xdr:from>
    <xdr:to>
      <xdr:col>5</xdr:col>
      <xdr:colOff>176893</xdr:colOff>
      <xdr:row>341</xdr:row>
      <xdr:rowOff>81643</xdr:rowOff>
    </xdr:to>
    <xdr:sp macro="" textlink="">
      <xdr:nvSpPr>
        <xdr:cNvPr id="27" name="Rectangle 26"/>
        <xdr:cNvSpPr/>
      </xdr:nvSpPr>
      <xdr:spPr bwMode="auto">
        <a:xfrm>
          <a:off x="2789464" y="45148500"/>
          <a:ext cx="449036" cy="104775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>
    <xdr:from>
      <xdr:col>6</xdr:col>
      <xdr:colOff>517071</xdr:colOff>
      <xdr:row>335</xdr:row>
      <xdr:rowOff>13607</xdr:rowOff>
    </xdr:from>
    <xdr:to>
      <xdr:col>7</xdr:col>
      <xdr:colOff>381000</xdr:colOff>
      <xdr:row>341</xdr:row>
      <xdr:rowOff>95250</xdr:rowOff>
    </xdr:to>
    <xdr:sp macro="" textlink="">
      <xdr:nvSpPr>
        <xdr:cNvPr id="28" name="Rectangle 27"/>
        <xdr:cNvSpPr/>
      </xdr:nvSpPr>
      <xdr:spPr bwMode="auto">
        <a:xfrm>
          <a:off x="4191000" y="45148500"/>
          <a:ext cx="476250" cy="1061357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 editAs="oneCell">
    <xdr:from>
      <xdr:col>13</xdr:col>
      <xdr:colOff>27214</xdr:colOff>
      <xdr:row>458</xdr:row>
      <xdr:rowOff>95249</xdr:rowOff>
    </xdr:from>
    <xdr:to>
      <xdr:col>24</xdr:col>
      <xdr:colOff>244929</xdr:colOff>
      <xdr:row>479</xdr:row>
      <xdr:rowOff>40820</xdr:rowOff>
    </xdr:to>
    <xdr:pic>
      <xdr:nvPicPr>
        <xdr:cNvPr id="29" name="Image 28"/>
        <xdr:cNvPicPr/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987393" y="47216785"/>
          <a:ext cx="6953250" cy="3374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460</xdr:row>
      <xdr:rowOff>0</xdr:rowOff>
    </xdr:from>
    <xdr:to>
      <xdr:col>11</xdr:col>
      <xdr:colOff>176892</xdr:colOff>
      <xdr:row>479</xdr:row>
      <xdr:rowOff>0</xdr:rowOff>
    </xdr:to>
    <xdr:pic>
      <xdr:nvPicPr>
        <xdr:cNvPr id="30" name="Image 29"/>
        <xdr:cNvPicPr/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47448107"/>
          <a:ext cx="6912428" cy="3102429"/>
        </a:xfrm>
        <a:prstGeom prst="rect">
          <a:avLst/>
        </a:prstGeom>
      </xdr:spPr>
    </xdr:pic>
    <xdr:clientData/>
  </xdr:twoCellAnchor>
  <xdr:twoCellAnchor editAs="oneCell">
    <xdr:from>
      <xdr:col>26</xdr:col>
      <xdr:colOff>326571</xdr:colOff>
      <xdr:row>457</xdr:row>
      <xdr:rowOff>136071</xdr:rowOff>
    </xdr:from>
    <xdr:to>
      <xdr:col>36</xdr:col>
      <xdr:colOff>465364</xdr:colOff>
      <xdr:row>474</xdr:row>
      <xdr:rowOff>108856</xdr:rowOff>
    </xdr:to>
    <xdr:pic>
      <xdr:nvPicPr>
        <xdr:cNvPr id="31" name="Image 30"/>
        <xdr:cNvPicPr/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6246928" y="47094321"/>
          <a:ext cx="6262007" cy="2748642"/>
        </a:xfrm>
        <a:prstGeom prst="rect">
          <a:avLst/>
        </a:prstGeom>
      </xdr:spPr>
    </xdr:pic>
    <xdr:clientData/>
  </xdr:twoCellAnchor>
  <xdr:twoCellAnchor>
    <xdr:from>
      <xdr:col>3</xdr:col>
      <xdr:colOff>122464</xdr:colOff>
      <xdr:row>295</xdr:row>
      <xdr:rowOff>122464</xdr:rowOff>
    </xdr:from>
    <xdr:to>
      <xdr:col>4</xdr:col>
      <xdr:colOff>95249</xdr:colOff>
      <xdr:row>302</xdr:row>
      <xdr:rowOff>108857</xdr:rowOff>
    </xdr:to>
    <xdr:sp macro="" textlink="">
      <xdr:nvSpPr>
        <xdr:cNvPr id="33" name="Rectangle 32"/>
        <xdr:cNvSpPr/>
      </xdr:nvSpPr>
      <xdr:spPr bwMode="auto">
        <a:xfrm>
          <a:off x="1959428" y="38698714"/>
          <a:ext cx="585107" cy="1129393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 editAs="oneCell">
    <xdr:from>
      <xdr:col>1</xdr:col>
      <xdr:colOff>40821</xdr:colOff>
      <xdr:row>420</xdr:row>
      <xdr:rowOff>136071</xdr:rowOff>
    </xdr:from>
    <xdr:to>
      <xdr:col>12</xdr:col>
      <xdr:colOff>68035</xdr:colOff>
      <xdr:row>454</xdr:row>
      <xdr:rowOff>17926</xdr:rowOff>
    </xdr:to>
    <xdr:pic>
      <xdr:nvPicPr>
        <xdr:cNvPr id="35" name="Image 34" descr="https://scontent.xx.fbcdn.net/v/t34.0-12/16809559_10202682012766770_2115654755_n.png?oh=c9e8c9e5c47502ab427b78c751357768&amp;oe=58A891C2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142" y="46931035"/>
          <a:ext cx="6762750" cy="5433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149678</xdr:colOff>
      <xdr:row>425</xdr:row>
      <xdr:rowOff>40820</xdr:rowOff>
    </xdr:from>
    <xdr:to>
      <xdr:col>6</xdr:col>
      <xdr:colOff>367391</xdr:colOff>
      <xdr:row>427</xdr:row>
      <xdr:rowOff>13606</xdr:rowOff>
    </xdr:to>
    <xdr:sp macro="" textlink="">
      <xdr:nvSpPr>
        <xdr:cNvPr id="36" name="Rectangle 35"/>
        <xdr:cNvSpPr/>
      </xdr:nvSpPr>
      <xdr:spPr bwMode="auto">
        <a:xfrm>
          <a:off x="3211285" y="47652213"/>
          <a:ext cx="830035" cy="299357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>
    <xdr:from>
      <xdr:col>6</xdr:col>
      <xdr:colOff>247649</xdr:colOff>
      <xdr:row>427</xdr:row>
      <xdr:rowOff>16329</xdr:rowOff>
    </xdr:from>
    <xdr:to>
      <xdr:col>7</xdr:col>
      <xdr:colOff>544286</xdr:colOff>
      <xdr:row>428</xdr:row>
      <xdr:rowOff>68036</xdr:rowOff>
    </xdr:to>
    <xdr:sp macro="" textlink="">
      <xdr:nvSpPr>
        <xdr:cNvPr id="37" name="Rectangle 36"/>
        <xdr:cNvSpPr/>
      </xdr:nvSpPr>
      <xdr:spPr bwMode="auto">
        <a:xfrm>
          <a:off x="3921578" y="47954293"/>
          <a:ext cx="908958" cy="214993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 editAs="oneCell">
    <xdr:from>
      <xdr:col>15</xdr:col>
      <xdr:colOff>0</xdr:colOff>
      <xdr:row>420</xdr:row>
      <xdr:rowOff>40822</xdr:rowOff>
    </xdr:from>
    <xdr:to>
      <xdr:col>24</xdr:col>
      <xdr:colOff>260536</xdr:colOff>
      <xdr:row>452</xdr:row>
      <xdr:rowOff>101394</xdr:rowOff>
    </xdr:to>
    <xdr:pic>
      <xdr:nvPicPr>
        <xdr:cNvPr id="38" name="Image 3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184821" y="46835786"/>
          <a:ext cx="5771429" cy="5285715"/>
        </a:xfrm>
        <a:prstGeom prst="rect">
          <a:avLst/>
        </a:prstGeom>
      </xdr:spPr>
    </xdr:pic>
    <xdr:clientData/>
  </xdr:twoCellAnchor>
  <xdr:twoCellAnchor>
    <xdr:from>
      <xdr:col>20</xdr:col>
      <xdr:colOff>258536</xdr:colOff>
      <xdr:row>450</xdr:row>
      <xdr:rowOff>149678</xdr:rowOff>
    </xdr:from>
    <xdr:to>
      <xdr:col>21</xdr:col>
      <xdr:colOff>555173</xdr:colOff>
      <xdr:row>452</xdr:row>
      <xdr:rowOff>38100</xdr:rowOff>
    </xdr:to>
    <xdr:sp macro="" textlink="">
      <xdr:nvSpPr>
        <xdr:cNvPr id="39" name="Rectangle 38"/>
        <xdr:cNvSpPr/>
      </xdr:nvSpPr>
      <xdr:spPr bwMode="auto">
        <a:xfrm>
          <a:off x="12504965" y="51843214"/>
          <a:ext cx="908958" cy="214993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 editAs="oneCell">
    <xdr:from>
      <xdr:col>27</xdr:col>
      <xdr:colOff>0</xdr:colOff>
      <xdr:row>422</xdr:row>
      <xdr:rowOff>0</xdr:rowOff>
    </xdr:from>
    <xdr:to>
      <xdr:col>34</xdr:col>
      <xdr:colOff>353785</xdr:colOff>
      <xdr:row>453</xdr:row>
      <xdr:rowOff>55484</xdr:rowOff>
    </xdr:to>
    <xdr:pic>
      <xdr:nvPicPr>
        <xdr:cNvPr id="40" name="Image 3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6532679" y="47121536"/>
          <a:ext cx="4640035" cy="5117341"/>
        </a:xfrm>
        <a:prstGeom prst="rect">
          <a:avLst/>
        </a:prstGeom>
      </xdr:spPr>
    </xdr:pic>
    <xdr:clientData/>
  </xdr:twoCellAnchor>
  <xdr:twoCellAnchor>
    <xdr:from>
      <xdr:col>33</xdr:col>
      <xdr:colOff>54429</xdr:colOff>
      <xdr:row>451</xdr:row>
      <xdr:rowOff>40822</xdr:rowOff>
    </xdr:from>
    <xdr:to>
      <xdr:col>34</xdr:col>
      <xdr:colOff>351065</xdr:colOff>
      <xdr:row>452</xdr:row>
      <xdr:rowOff>92529</xdr:rowOff>
    </xdr:to>
    <xdr:sp macro="" textlink="">
      <xdr:nvSpPr>
        <xdr:cNvPr id="41" name="Rectangle 40"/>
        <xdr:cNvSpPr/>
      </xdr:nvSpPr>
      <xdr:spPr bwMode="auto">
        <a:xfrm>
          <a:off x="20261036" y="51897643"/>
          <a:ext cx="908958" cy="214993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 editAs="oneCell">
    <xdr:from>
      <xdr:col>0</xdr:col>
      <xdr:colOff>0</xdr:colOff>
      <xdr:row>383</xdr:row>
      <xdr:rowOff>0</xdr:rowOff>
    </xdr:from>
    <xdr:to>
      <xdr:col>15</xdr:col>
      <xdr:colOff>281846</xdr:colOff>
      <xdr:row>412</xdr:row>
      <xdr:rowOff>8929</xdr:rowOff>
    </xdr:to>
    <xdr:pic>
      <xdr:nvPicPr>
        <xdr:cNvPr id="42" name="Image 41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46794964"/>
          <a:ext cx="9466667" cy="4771429"/>
        </a:xfrm>
        <a:prstGeom prst="rect">
          <a:avLst/>
        </a:prstGeom>
      </xdr:spPr>
    </xdr:pic>
    <xdr:clientData/>
  </xdr:twoCellAnchor>
  <xdr:twoCellAnchor>
    <xdr:from>
      <xdr:col>11</xdr:col>
      <xdr:colOff>489857</xdr:colOff>
      <xdr:row>409</xdr:row>
      <xdr:rowOff>149679</xdr:rowOff>
    </xdr:from>
    <xdr:to>
      <xdr:col>13</xdr:col>
      <xdr:colOff>244928</xdr:colOff>
      <xdr:row>411</xdr:row>
      <xdr:rowOff>95250</xdr:rowOff>
    </xdr:to>
    <xdr:sp macro="" textlink="">
      <xdr:nvSpPr>
        <xdr:cNvPr id="43" name="Rectangle 42"/>
        <xdr:cNvSpPr/>
      </xdr:nvSpPr>
      <xdr:spPr bwMode="auto">
        <a:xfrm>
          <a:off x="7225393" y="51190072"/>
          <a:ext cx="979714" cy="272142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>
    <xdr:from>
      <xdr:col>5</xdr:col>
      <xdr:colOff>408214</xdr:colOff>
      <xdr:row>466</xdr:row>
      <xdr:rowOff>68035</xdr:rowOff>
    </xdr:from>
    <xdr:to>
      <xdr:col>7</xdr:col>
      <xdr:colOff>92529</xdr:colOff>
      <xdr:row>467</xdr:row>
      <xdr:rowOff>119743</xdr:rowOff>
    </xdr:to>
    <xdr:sp macro="" textlink="">
      <xdr:nvSpPr>
        <xdr:cNvPr id="44" name="Rectangle 43"/>
        <xdr:cNvSpPr/>
      </xdr:nvSpPr>
      <xdr:spPr bwMode="auto">
        <a:xfrm>
          <a:off x="3469821" y="60470142"/>
          <a:ext cx="908958" cy="214994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>
    <xdr:from>
      <xdr:col>20</xdr:col>
      <xdr:colOff>356506</xdr:colOff>
      <xdr:row>475</xdr:row>
      <xdr:rowOff>70756</xdr:rowOff>
    </xdr:from>
    <xdr:to>
      <xdr:col>22</xdr:col>
      <xdr:colOff>40822</xdr:colOff>
      <xdr:row>476</xdr:row>
      <xdr:rowOff>122465</xdr:rowOff>
    </xdr:to>
    <xdr:sp macro="" textlink="">
      <xdr:nvSpPr>
        <xdr:cNvPr id="45" name="Rectangle 44"/>
        <xdr:cNvSpPr/>
      </xdr:nvSpPr>
      <xdr:spPr bwMode="auto">
        <a:xfrm>
          <a:off x="12602935" y="61942435"/>
          <a:ext cx="908958" cy="214994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>
    <xdr:from>
      <xdr:col>14</xdr:col>
      <xdr:colOff>427264</xdr:colOff>
      <xdr:row>489</xdr:row>
      <xdr:rowOff>155120</xdr:rowOff>
    </xdr:from>
    <xdr:to>
      <xdr:col>16</xdr:col>
      <xdr:colOff>111579</xdr:colOff>
      <xdr:row>491</xdr:row>
      <xdr:rowOff>43543</xdr:rowOff>
    </xdr:to>
    <xdr:sp macro="" textlink="">
      <xdr:nvSpPr>
        <xdr:cNvPr id="46" name="Rectangle 45"/>
        <xdr:cNvSpPr/>
      </xdr:nvSpPr>
      <xdr:spPr bwMode="auto">
        <a:xfrm>
          <a:off x="8999764" y="64312799"/>
          <a:ext cx="908958" cy="214994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>
    <xdr:from>
      <xdr:col>32</xdr:col>
      <xdr:colOff>122464</xdr:colOff>
      <xdr:row>462</xdr:row>
      <xdr:rowOff>136072</xdr:rowOff>
    </xdr:from>
    <xdr:to>
      <xdr:col>33</xdr:col>
      <xdr:colOff>419101</xdr:colOff>
      <xdr:row>464</xdr:row>
      <xdr:rowOff>24494</xdr:rowOff>
    </xdr:to>
    <xdr:sp macro="" textlink="">
      <xdr:nvSpPr>
        <xdr:cNvPr id="47" name="Rectangle 46"/>
        <xdr:cNvSpPr/>
      </xdr:nvSpPr>
      <xdr:spPr bwMode="auto">
        <a:xfrm>
          <a:off x="19716750" y="59885036"/>
          <a:ext cx="908958" cy="214994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 editAs="oneCell">
    <xdr:from>
      <xdr:col>0</xdr:col>
      <xdr:colOff>258536</xdr:colOff>
      <xdr:row>120</xdr:row>
      <xdr:rowOff>0</xdr:rowOff>
    </xdr:from>
    <xdr:to>
      <xdr:col>14</xdr:col>
      <xdr:colOff>276513</xdr:colOff>
      <xdr:row>132</xdr:row>
      <xdr:rowOff>12000</xdr:rowOff>
    </xdr:to>
    <xdr:pic>
      <xdr:nvPicPr>
        <xdr:cNvPr id="53" name="Image 52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58536" y="19852821"/>
          <a:ext cx="8590477" cy="19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81643</xdr:colOff>
      <xdr:row>106</xdr:row>
      <xdr:rowOff>1</xdr:rowOff>
    </xdr:from>
    <xdr:to>
      <xdr:col>17</xdr:col>
      <xdr:colOff>141644</xdr:colOff>
      <xdr:row>119</xdr:row>
      <xdr:rowOff>143953</xdr:rowOff>
    </xdr:to>
    <xdr:pic>
      <xdr:nvPicPr>
        <xdr:cNvPr id="57" name="Image 56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93964" y="17566822"/>
          <a:ext cx="9857144" cy="2266667"/>
        </a:xfrm>
        <a:prstGeom prst="rect">
          <a:avLst/>
        </a:prstGeom>
      </xdr:spPr>
    </xdr:pic>
    <xdr:clientData/>
  </xdr:twoCellAnchor>
  <xdr:twoCellAnchor>
    <xdr:from>
      <xdr:col>11</xdr:col>
      <xdr:colOff>108858</xdr:colOff>
      <xdr:row>230</xdr:row>
      <xdr:rowOff>27215</xdr:rowOff>
    </xdr:from>
    <xdr:to>
      <xdr:col>13</xdr:col>
      <xdr:colOff>54429</xdr:colOff>
      <xdr:row>231</xdr:row>
      <xdr:rowOff>136069</xdr:rowOff>
    </xdr:to>
    <xdr:sp macro="" textlink="">
      <xdr:nvSpPr>
        <xdr:cNvPr id="60" name="Rectangle 59"/>
        <xdr:cNvSpPr/>
      </xdr:nvSpPr>
      <xdr:spPr bwMode="auto">
        <a:xfrm>
          <a:off x="6844394" y="37963929"/>
          <a:ext cx="1170214" cy="27214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 editAs="oneCell">
    <xdr:from>
      <xdr:col>1</xdr:col>
      <xdr:colOff>27214</xdr:colOff>
      <xdr:row>502</xdr:row>
      <xdr:rowOff>27215</xdr:rowOff>
    </xdr:from>
    <xdr:to>
      <xdr:col>10</xdr:col>
      <xdr:colOff>535369</xdr:colOff>
      <xdr:row>552</xdr:row>
      <xdr:rowOff>139121</xdr:rowOff>
    </xdr:to>
    <xdr:pic>
      <xdr:nvPicPr>
        <xdr:cNvPr id="32" name="Image 31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39535" y="78744536"/>
          <a:ext cx="6019048" cy="8276191"/>
        </a:xfrm>
        <a:prstGeom prst="rect">
          <a:avLst/>
        </a:prstGeom>
      </xdr:spPr>
    </xdr:pic>
    <xdr:clientData/>
  </xdr:twoCellAnchor>
  <xdr:twoCellAnchor>
    <xdr:from>
      <xdr:col>6</xdr:col>
      <xdr:colOff>285749</xdr:colOff>
      <xdr:row>544</xdr:row>
      <xdr:rowOff>81643</xdr:rowOff>
    </xdr:from>
    <xdr:to>
      <xdr:col>7</xdr:col>
      <xdr:colOff>582386</xdr:colOff>
      <xdr:row>545</xdr:row>
      <xdr:rowOff>133351</xdr:rowOff>
    </xdr:to>
    <xdr:sp macro="" textlink="">
      <xdr:nvSpPr>
        <xdr:cNvPr id="61" name="Rectangle 60"/>
        <xdr:cNvSpPr/>
      </xdr:nvSpPr>
      <xdr:spPr bwMode="auto">
        <a:xfrm>
          <a:off x="3959678" y="85656964"/>
          <a:ext cx="908958" cy="214994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>
    <xdr:from>
      <xdr:col>6</xdr:col>
      <xdr:colOff>272143</xdr:colOff>
      <xdr:row>546</xdr:row>
      <xdr:rowOff>54428</xdr:rowOff>
    </xdr:from>
    <xdr:to>
      <xdr:col>7</xdr:col>
      <xdr:colOff>568780</xdr:colOff>
      <xdr:row>547</xdr:row>
      <xdr:rowOff>106136</xdr:rowOff>
    </xdr:to>
    <xdr:sp macro="" textlink="">
      <xdr:nvSpPr>
        <xdr:cNvPr id="62" name="Rectangle 61"/>
        <xdr:cNvSpPr/>
      </xdr:nvSpPr>
      <xdr:spPr bwMode="auto">
        <a:xfrm>
          <a:off x="3946072" y="85956321"/>
          <a:ext cx="908958" cy="214994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 editAs="oneCell">
    <xdr:from>
      <xdr:col>20</xdr:col>
      <xdr:colOff>489857</xdr:colOff>
      <xdr:row>4</xdr:row>
      <xdr:rowOff>27213</xdr:rowOff>
    </xdr:from>
    <xdr:to>
      <xdr:col>39</xdr:col>
      <xdr:colOff>150989</xdr:colOff>
      <xdr:row>35</xdr:row>
      <xdr:rowOff>136785</xdr:rowOff>
    </xdr:to>
    <xdr:pic>
      <xdr:nvPicPr>
        <xdr:cNvPr id="34" name="Image 33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2736286" y="857249"/>
          <a:ext cx="11295239" cy="5171429"/>
        </a:xfrm>
        <a:prstGeom prst="rect">
          <a:avLst/>
        </a:prstGeom>
      </xdr:spPr>
    </xdr:pic>
    <xdr:clientData/>
  </xdr:twoCellAnchor>
  <xdr:twoCellAnchor>
    <xdr:from>
      <xdr:col>29</xdr:col>
      <xdr:colOff>381001</xdr:colOff>
      <xdr:row>15</xdr:row>
      <xdr:rowOff>149678</xdr:rowOff>
    </xdr:from>
    <xdr:to>
      <xdr:col>33</xdr:col>
      <xdr:colOff>373062</xdr:colOff>
      <xdr:row>18</xdr:row>
      <xdr:rowOff>137353</xdr:rowOff>
    </xdr:to>
    <xdr:sp macro="" textlink="">
      <xdr:nvSpPr>
        <xdr:cNvPr id="63" name="Rectangle 62"/>
        <xdr:cNvSpPr/>
      </xdr:nvSpPr>
      <xdr:spPr bwMode="auto">
        <a:xfrm>
          <a:off x="18138322" y="2775857"/>
          <a:ext cx="2441347" cy="477532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 editAs="oneCell">
    <xdr:from>
      <xdr:col>41</xdr:col>
      <xdr:colOff>435428</xdr:colOff>
      <xdr:row>41</xdr:row>
      <xdr:rowOff>40821</xdr:rowOff>
    </xdr:from>
    <xdr:to>
      <xdr:col>50</xdr:col>
      <xdr:colOff>557893</xdr:colOff>
      <xdr:row>73</xdr:row>
      <xdr:rowOff>43434</xdr:rowOff>
    </xdr:to>
    <xdr:pic>
      <xdr:nvPicPr>
        <xdr:cNvPr id="55" name="Image 54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5540607" y="6939642"/>
          <a:ext cx="5633357" cy="5227756"/>
        </a:xfrm>
        <a:prstGeom prst="rect">
          <a:avLst/>
        </a:prstGeom>
      </xdr:spPr>
    </xdr:pic>
    <xdr:clientData/>
  </xdr:twoCellAnchor>
  <xdr:twoCellAnchor>
    <xdr:from>
      <xdr:col>46</xdr:col>
      <xdr:colOff>557893</xdr:colOff>
      <xdr:row>71</xdr:row>
      <xdr:rowOff>108857</xdr:rowOff>
    </xdr:from>
    <xdr:to>
      <xdr:col>48</xdr:col>
      <xdr:colOff>359454</xdr:colOff>
      <xdr:row>73</xdr:row>
      <xdr:rowOff>27215</xdr:rowOff>
    </xdr:to>
    <xdr:sp macro="" textlink="">
      <xdr:nvSpPr>
        <xdr:cNvPr id="65" name="Rectangle 64"/>
        <xdr:cNvSpPr/>
      </xdr:nvSpPr>
      <xdr:spPr bwMode="auto">
        <a:xfrm>
          <a:off x="28724679" y="11906250"/>
          <a:ext cx="1026204" cy="244929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>
    <xdr:from>
      <xdr:col>7</xdr:col>
      <xdr:colOff>340179</xdr:colOff>
      <xdr:row>127</xdr:row>
      <xdr:rowOff>95251</xdr:rowOff>
    </xdr:from>
    <xdr:to>
      <xdr:col>8</xdr:col>
      <xdr:colOff>571501</xdr:colOff>
      <xdr:row>129</xdr:row>
      <xdr:rowOff>13607</xdr:rowOff>
    </xdr:to>
    <xdr:sp macro="" textlink="">
      <xdr:nvSpPr>
        <xdr:cNvPr id="66" name="Rectangle 65"/>
        <xdr:cNvSpPr/>
      </xdr:nvSpPr>
      <xdr:spPr bwMode="auto">
        <a:xfrm>
          <a:off x="4626429" y="21091072"/>
          <a:ext cx="843643" cy="244928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>
    <xdr:from>
      <xdr:col>10</xdr:col>
      <xdr:colOff>27216</xdr:colOff>
      <xdr:row>117</xdr:row>
      <xdr:rowOff>54430</xdr:rowOff>
    </xdr:from>
    <xdr:to>
      <xdr:col>11</xdr:col>
      <xdr:colOff>258537</xdr:colOff>
      <xdr:row>118</xdr:row>
      <xdr:rowOff>136072</xdr:rowOff>
    </xdr:to>
    <xdr:sp macro="" textlink="">
      <xdr:nvSpPr>
        <xdr:cNvPr id="67" name="Rectangle 66"/>
        <xdr:cNvSpPr/>
      </xdr:nvSpPr>
      <xdr:spPr bwMode="auto">
        <a:xfrm>
          <a:off x="6150430" y="19417394"/>
          <a:ext cx="843643" cy="244928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  <xdr:twoCellAnchor editAs="oneCell">
    <xdr:from>
      <xdr:col>14</xdr:col>
      <xdr:colOff>0</xdr:colOff>
      <xdr:row>503</xdr:row>
      <xdr:rowOff>0</xdr:rowOff>
    </xdr:from>
    <xdr:to>
      <xdr:col>35</xdr:col>
      <xdr:colOff>303156</xdr:colOff>
      <xdr:row>536</xdr:row>
      <xdr:rowOff>11571</xdr:rowOff>
    </xdr:to>
    <xdr:pic>
      <xdr:nvPicPr>
        <xdr:cNvPr id="70" name="Image 69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572500" y="78880607"/>
          <a:ext cx="13161906" cy="5400000"/>
        </a:xfrm>
        <a:prstGeom prst="rect">
          <a:avLst/>
        </a:prstGeom>
      </xdr:spPr>
    </xdr:pic>
    <xdr:clientData/>
  </xdr:twoCellAnchor>
  <xdr:twoCellAnchor>
    <xdr:from>
      <xdr:col>5</xdr:col>
      <xdr:colOff>299358</xdr:colOff>
      <xdr:row>355</xdr:row>
      <xdr:rowOff>95250</xdr:rowOff>
    </xdr:from>
    <xdr:to>
      <xdr:col>7</xdr:col>
      <xdr:colOff>54429</xdr:colOff>
      <xdr:row>357</xdr:row>
      <xdr:rowOff>40821</xdr:rowOff>
    </xdr:to>
    <xdr:sp macro="" textlink="">
      <xdr:nvSpPr>
        <xdr:cNvPr id="72" name="Rectangle 71"/>
        <xdr:cNvSpPr/>
      </xdr:nvSpPr>
      <xdr:spPr bwMode="auto">
        <a:xfrm>
          <a:off x="3360965" y="58592357"/>
          <a:ext cx="979714" cy="272143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CA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3"/>
  <sheetViews>
    <sheetView zoomScale="80" zoomScaleNormal="80"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H105" sqref="H105"/>
    </sheetView>
  </sheetViews>
  <sheetFormatPr baseColWidth="10" defaultColWidth="9.140625" defaultRowHeight="12.75" x14ac:dyDescent="0.2"/>
  <cols>
    <col min="1" max="2" width="42.5703125" customWidth="1"/>
    <col min="3" max="7" width="16.7109375" customWidth="1"/>
    <col min="8" max="8" width="21.42578125" customWidth="1"/>
    <col min="9" max="9" width="11.28515625" bestFit="1" customWidth="1"/>
  </cols>
  <sheetData>
    <row r="1" spans="1:9" ht="13.5" thickBot="1" x14ac:dyDescent="0.25">
      <c r="A1" s="4" t="s">
        <v>99</v>
      </c>
      <c r="B1" s="4" t="s">
        <v>61</v>
      </c>
      <c r="C1" s="55" t="s">
        <v>105</v>
      </c>
      <c r="D1" s="56"/>
      <c r="E1" s="56"/>
      <c r="F1" s="56"/>
      <c r="G1" s="56"/>
      <c r="H1" s="56"/>
    </row>
    <row r="2" spans="1:9" ht="64.5" thickTop="1" x14ac:dyDescent="0.2">
      <c r="A2" s="3"/>
      <c r="B2" s="3"/>
      <c r="C2" s="12" t="s">
        <v>100</v>
      </c>
      <c r="D2" s="12" t="s">
        <v>101</v>
      </c>
      <c r="E2" s="12" t="s">
        <v>122</v>
      </c>
      <c r="F2" s="12" t="s">
        <v>123</v>
      </c>
      <c r="G2" s="12" t="s">
        <v>118</v>
      </c>
      <c r="H2" s="52" t="s">
        <v>151</v>
      </c>
      <c r="I2" s="18">
        <v>42776</v>
      </c>
    </row>
    <row r="3" spans="1:9" x14ac:dyDescent="0.2">
      <c r="A3" s="1"/>
      <c r="B3" s="5"/>
      <c r="C3" s="5"/>
      <c r="D3" s="5"/>
      <c r="E3" s="5"/>
      <c r="F3" s="5"/>
      <c r="G3" s="5"/>
      <c r="H3" s="1">
        <v>0.76129999999999998</v>
      </c>
    </row>
    <row r="4" spans="1:9" x14ac:dyDescent="0.2">
      <c r="A4" s="16" t="s">
        <v>126</v>
      </c>
      <c r="B4" s="17" t="s">
        <v>140</v>
      </c>
      <c r="C4" s="42"/>
      <c r="D4" s="42"/>
      <c r="E4" s="42"/>
      <c r="F4" s="42"/>
      <c r="G4" s="42">
        <f>10649*0.6</f>
        <v>6389.4</v>
      </c>
      <c r="H4" s="42">
        <f>G4*H3</f>
        <v>4864.2502199999999</v>
      </c>
    </row>
    <row r="5" spans="1:9" x14ac:dyDescent="0.2">
      <c r="A5" s="7"/>
      <c r="B5" s="6"/>
      <c r="C5" s="33"/>
      <c r="D5" s="33"/>
      <c r="E5" s="33"/>
      <c r="F5" s="33"/>
      <c r="G5" s="33"/>
      <c r="H5" s="34"/>
    </row>
    <row r="6" spans="1:9" x14ac:dyDescent="0.2">
      <c r="A6" s="14" t="s">
        <v>106</v>
      </c>
      <c r="B6" s="15"/>
      <c r="C6" s="31"/>
      <c r="D6" s="31"/>
      <c r="E6" s="31"/>
      <c r="F6" s="31"/>
      <c r="G6" s="31"/>
      <c r="H6" s="43"/>
    </row>
    <row r="7" spans="1:9" x14ac:dyDescent="0.2">
      <c r="A7" s="7" t="s">
        <v>62</v>
      </c>
      <c r="B7" s="22" t="s">
        <v>128</v>
      </c>
      <c r="C7" s="33">
        <v>64.989999999999995</v>
      </c>
      <c r="D7" s="33"/>
      <c r="E7" s="33"/>
      <c r="F7" s="33"/>
      <c r="G7" s="33">
        <f t="shared" ref="G7:G66" si="0">MAX(C7:F7)</f>
        <v>64.989999999999995</v>
      </c>
      <c r="H7" s="34">
        <f>G7*H3</f>
        <v>49.476886999999998</v>
      </c>
      <c r="I7" s="32"/>
    </row>
    <row r="8" spans="1:9" x14ac:dyDescent="0.2">
      <c r="A8" s="7" t="s">
        <v>63</v>
      </c>
      <c r="B8" s="22" t="s">
        <v>127</v>
      </c>
      <c r="C8" s="33"/>
      <c r="D8" s="33"/>
      <c r="E8" s="33"/>
      <c r="F8" s="33"/>
      <c r="G8" s="33">
        <f t="shared" si="0"/>
        <v>0</v>
      </c>
      <c r="H8" s="34"/>
    </row>
    <row r="9" spans="1:9" x14ac:dyDescent="0.2">
      <c r="A9" s="7" t="s">
        <v>64</v>
      </c>
      <c r="B9" s="22" t="s">
        <v>127</v>
      </c>
      <c r="C9" s="33"/>
      <c r="D9" s="33"/>
      <c r="E9" s="33"/>
      <c r="F9" s="33"/>
      <c r="G9" s="33">
        <f t="shared" si="0"/>
        <v>0</v>
      </c>
      <c r="H9" s="34"/>
    </row>
    <row r="10" spans="1:9" x14ac:dyDescent="0.2">
      <c r="A10" s="7" t="s">
        <v>65</v>
      </c>
      <c r="B10" s="22" t="s">
        <v>128</v>
      </c>
      <c r="C10" s="33"/>
      <c r="D10" s="33"/>
      <c r="E10" s="33"/>
      <c r="F10" s="33"/>
      <c r="G10" s="33">
        <f t="shared" si="0"/>
        <v>0</v>
      </c>
      <c r="H10" s="34"/>
    </row>
    <row r="11" spans="1:9" x14ac:dyDescent="0.2">
      <c r="A11" s="10" t="s">
        <v>66</v>
      </c>
      <c r="B11" s="27" t="s">
        <v>189</v>
      </c>
      <c r="C11" s="41">
        <v>514.99</v>
      </c>
      <c r="D11" s="41"/>
      <c r="E11" s="41">
        <f>16.4+23.69</f>
        <v>40.090000000000003</v>
      </c>
      <c r="F11" s="41"/>
      <c r="G11" s="41"/>
      <c r="H11" s="40"/>
      <c r="I11" s="32" t="s">
        <v>190</v>
      </c>
    </row>
    <row r="12" spans="1:9" x14ac:dyDescent="0.2">
      <c r="A12" s="24" t="s">
        <v>67</v>
      </c>
      <c r="B12" s="25" t="s">
        <v>133</v>
      </c>
      <c r="C12" s="44"/>
      <c r="D12" s="44"/>
      <c r="E12" s="44"/>
      <c r="F12" s="44"/>
      <c r="G12" s="44">
        <f t="shared" si="0"/>
        <v>0</v>
      </c>
      <c r="H12" s="45"/>
    </row>
    <row r="13" spans="1:9" x14ac:dyDescent="0.2">
      <c r="A13" s="7" t="s">
        <v>88</v>
      </c>
      <c r="B13" s="22" t="s">
        <v>128</v>
      </c>
      <c r="C13" s="33"/>
      <c r="D13" s="33"/>
      <c r="E13" s="33"/>
      <c r="F13" s="33"/>
      <c r="G13" s="33">
        <f t="shared" si="0"/>
        <v>0</v>
      </c>
      <c r="H13" s="34"/>
    </row>
    <row r="14" spans="1:9" x14ac:dyDescent="0.2">
      <c r="A14" s="8" t="s">
        <v>20</v>
      </c>
      <c r="B14" s="22" t="s">
        <v>134</v>
      </c>
      <c r="C14" s="33"/>
      <c r="D14" s="33"/>
      <c r="E14" s="33"/>
      <c r="F14" s="33"/>
      <c r="G14" s="33">
        <f t="shared" si="0"/>
        <v>0</v>
      </c>
      <c r="H14" s="34"/>
    </row>
    <row r="15" spans="1:9" x14ac:dyDescent="0.2">
      <c r="A15" s="8" t="s">
        <v>117</v>
      </c>
      <c r="B15" s="22" t="s">
        <v>127</v>
      </c>
      <c r="C15" s="33"/>
      <c r="D15" s="33"/>
      <c r="E15" s="33"/>
      <c r="F15" s="33"/>
      <c r="G15" s="33">
        <f t="shared" si="0"/>
        <v>0</v>
      </c>
      <c r="H15" s="34"/>
    </row>
    <row r="16" spans="1:9" x14ac:dyDescent="0.2">
      <c r="A16" s="7"/>
      <c r="B16" s="6"/>
      <c r="C16" s="33"/>
      <c r="D16" s="33"/>
      <c r="E16" s="33"/>
      <c r="F16" s="33"/>
      <c r="G16" s="33"/>
      <c r="H16" s="34"/>
    </row>
    <row r="17" spans="1:8" x14ac:dyDescent="0.2">
      <c r="A17" s="14" t="s">
        <v>52</v>
      </c>
      <c r="B17" s="30" t="s">
        <v>138</v>
      </c>
      <c r="C17" s="31"/>
      <c r="D17" s="31"/>
      <c r="E17" s="31">
        <v>3937</v>
      </c>
      <c r="F17" s="31"/>
      <c r="G17" s="31">
        <f>E17</f>
        <v>3937</v>
      </c>
      <c r="H17" s="43">
        <f>G17</f>
        <v>3937</v>
      </c>
    </row>
    <row r="18" spans="1:8" x14ac:dyDescent="0.2">
      <c r="A18" s="10" t="s">
        <v>60</v>
      </c>
      <c r="B18" s="25" t="s">
        <v>133</v>
      </c>
      <c r="C18" s="41"/>
      <c r="D18" s="41"/>
      <c r="E18" s="41"/>
      <c r="F18" s="41"/>
      <c r="G18" s="41">
        <f t="shared" si="0"/>
        <v>0</v>
      </c>
      <c r="H18" s="40"/>
    </row>
    <row r="19" spans="1:8" x14ac:dyDescent="0.2">
      <c r="A19" s="26" t="s">
        <v>28</v>
      </c>
      <c r="B19" s="25" t="s">
        <v>133</v>
      </c>
      <c r="C19" s="41"/>
      <c r="D19" s="41"/>
      <c r="E19" s="41"/>
      <c r="F19" s="41"/>
      <c r="G19" s="41">
        <f t="shared" si="0"/>
        <v>0</v>
      </c>
      <c r="H19" s="40"/>
    </row>
    <row r="20" spans="1:8" x14ac:dyDescent="0.2">
      <c r="A20" s="26" t="s">
        <v>112</v>
      </c>
      <c r="B20" s="25" t="s">
        <v>133</v>
      </c>
      <c r="C20" s="41"/>
      <c r="D20" s="41"/>
      <c r="E20" s="41"/>
      <c r="F20" s="41"/>
      <c r="G20" s="41">
        <f t="shared" si="0"/>
        <v>0</v>
      </c>
      <c r="H20" s="40"/>
    </row>
    <row r="21" spans="1:8" x14ac:dyDescent="0.2">
      <c r="A21" s="26" t="s">
        <v>113</v>
      </c>
      <c r="B21" s="25" t="s">
        <v>133</v>
      </c>
      <c r="C21" s="41"/>
      <c r="D21" s="41"/>
      <c r="E21" s="41"/>
      <c r="F21" s="41"/>
      <c r="G21" s="41">
        <f t="shared" si="0"/>
        <v>0</v>
      </c>
      <c r="H21" s="40"/>
    </row>
    <row r="22" spans="1:8" x14ac:dyDescent="0.2">
      <c r="A22" s="26" t="s">
        <v>37</v>
      </c>
      <c r="B22" s="25" t="s">
        <v>133</v>
      </c>
      <c r="C22" s="41"/>
      <c r="D22" s="41"/>
      <c r="E22" s="41"/>
      <c r="F22" s="41"/>
      <c r="G22" s="41">
        <f t="shared" si="0"/>
        <v>0</v>
      </c>
      <c r="H22" s="40"/>
    </row>
    <row r="23" spans="1:8" x14ac:dyDescent="0.2">
      <c r="A23" s="26" t="s">
        <v>36</v>
      </c>
      <c r="B23" s="27" t="s">
        <v>127</v>
      </c>
      <c r="C23" s="41"/>
      <c r="D23" s="41"/>
      <c r="E23" s="41"/>
      <c r="F23" s="41"/>
      <c r="G23" s="41">
        <f t="shared" si="0"/>
        <v>0</v>
      </c>
      <c r="H23" s="40"/>
    </row>
    <row r="24" spans="1:8" x14ac:dyDescent="0.2">
      <c r="A24" s="26" t="s">
        <v>102</v>
      </c>
      <c r="B24" s="27" t="s">
        <v>127</v>
      </c>
      <c r="C24" s="41"/>
      <c r="D24" s="41"/>
      <c r="E24" s="41"/>
      <c r="F24" s="41"/>
      <c r="G24" s="41">
        <f t="shared" si="0"/>
        <v>0</v>
      </c>
      <c r="H24" s="40"/>
    </row>
    <row r="25" spans="1:8" x14ac:dyDescent="0.2">
      <c r="A25" s="10" t="s">
        <v>87</v>
      </c>
      <c r="B25" s="27" t="s">
        <v>145</v>
      </c>
      <c r="C25" s="41"/>
      <c r="D25" s="41"/>
      <c r="E25" s="41">
        <f>74+74+74+55+20*4</f>
        <v>357</v>
      </c>
      <c r="F25" s="41"/>
      <c r="G25" s="41">
        <f t="shared" si="0"/>
        <v>357</v>
      </c>
      <c r="H25" s="40">
        <f>G25*H3</f>
        <v>271.78409999999997</v>
      </c>
    </row>
    <row r="26" spans="1:8" x14ac:dyDescent="0.2">
      <c r="A26" s="48" t="s">
        <v>117</v>
      </c>
      <c r="B26" s="22" t="s">
        <v>158</v>
      </c>
      <c r="C26" s="33">
        <v>364.06</v>
      </c>
      <c r="D26" s="33"/>
      <c r="E26" s="33">
        <v>850.58</v>
      </c>
      <c r="F26" s="33"/>
      <c r="G26" s="33">
        <f>E26-C26</f>
        <v>486.52000000000004</v>
      </c>
      <c r="H26" s="34">
        <f>G26</f>
        <v>486.52000000000004</v>
      </c>
    </row>
    <row r="27" spans="1:8" x14ac:dyDescent="0.2">
      <c r="A27" s="14" t="s">
        <v>7</v>
      </c>
      <c r="B27" s="15"/>
      <c r="C27" s="31"/>
      <c r="D27" s="31"/>
      <c r="E27" s="31"/>
      <c r="F27" s="31"/>
      <c r="G27" s="31"/>
      <c r="H27" s="43"/>
    </row>
    <row r="28" spans="1:8" x14ac:dyDescent="0.2">
      <c r="A28" s="26" t="s">
        <v>59</v>
      </c>
      <c r="B28" s="27" t="s">
        <v>135</v>
      </c>
      <c r="C28" s="41"/>
      <c r="D28" s="41"/>
      <c r="E28" s="41">
        <f>588.11/2</f>
        <v>294.05500000000001</v>
      </c>
      <c r="F28" s="41"/>
      <c r="G28" s="41">
        <f t="shared" si="0"/>
        <v>294.05500000000001</v>
      </c>
      <c r="H28" s="40">
        <f>G28</f>
        <v>294.05500000000001</v>
      </c>
    </row>
    <row r="29" spans="1:8" x14ac:dyDescent="0.2">
      <c r="A29" s="8" t="s">
        <v>39</v>
      </c>
      <c r="B29" s="22" t="s">
        <v>127</v>
      </c>
      <c r="C29" s="46"/>
      <c r="D29" s="46"/>
      <c r="E29" s="46"/>
      <c r="F29" s="46"/>
      <c r="G29" s="33">
        <f t="shared" si="0"/>
        <v>0</v>
      </c>
      <c r="H29" s="34"/>
    </row>
    <row r="30" spans="1:8" x14ac:dyDescent="0.2">
      <c r="A30" s="8" t="s">
        <v>114</v>
      </c>
      <c r="B30" s="22" t="s">
        <v>127</v>
      </c>
      <c r="C30" s="33"/>
      <c r="D30" s="33"/>
      <c r="E30" s="33"/>
      <c r="F30" s="33"/>
      <c r="G30" s="33">
        <f t="shared" si="0"/>
        <v>0</v>
      </c>
      <c r="H30" s="34"/>
    </row>
    <row r="31" spans="1:8" x14ac:dyDescent="0.2">
      <c r="A31" s="26" t="s">
        <v>40</v>
      </c>
      <c r="B31" s="27" t="s">
        <v>127</v>
      </c>
      <c r="C31" s="41"/>
      <c r="D31" s="41"/>
      <c r="E31" s="41"/>
      <c r="F31" s="41"/>
      <c r="G31" s="41">
        <f t="shared" si="0"/>
        <v>0</v>
      </c>
      <c r="H31" s="40"/>
    </row>
    <row r="32" spans="1:8" x14ac:dyDescent="0.2">
      <c r="A32" s="8" t="s">
        <v>82</v>
      </c>
      <c r="B32" s="22" t="s">
        <v>127</v>
      </c>
      <c r="C32" s="46"/>
      <c r="D32" s="46"/>
      <c r="E32" s="46"/>
      <c r="F32" s="46"/>
      <c r="G32" s="33">
        <f t="shared" si="0"/>
        <v>0</v>
      </c>
      <c r="H32" s="34"/>
    </row>
    <row r="33" spans="1:8" x14ac:dyDescent="0.2">
      <c r="A33" s="8" t="s">
        <v>81</v>
      </c>
      <c r="B33" s="22" t="s">
        <v>127</v>
      </c>
      <c r="C33" s="46"/>
      <c r="D33" s="46"/>
      <c r="E33" s="46"/>
      <c r="F33" s="46"/>
      <c r="G33" s="33">
        <f t="shared" si="0"/>
        <v>0</v>
      </c>
      <c r="H33" s="34"/>
    </row>
    <row r="34" spans="1:8" x14ac:dyDescent="0.2">
      <c r="A34" s="8" t="s">
        <v>80</v>
      </c>
      <c r="B34" s="22" t="s">
        <v>127</v>
      </c>
      <c r="C34" s="46"/>
      <c r="D34" s="46"/>
      <c r="E34" s="46"/>
      <c r="F34" s="46"/>
      <c r="G34" s="33">
        <f t="shared" si="0"/>
        <v>0</v>
      </c>
      <c r="H34" s="34"/>
    </row>
    <row r="35" spans="1:8" x14ac:dyDescent="0.2">
      <c r="A35" s="7" t="s">
        <v>68</v>
      </c>
      <c r="B35" s="22" t="s">
        <v>127</v>
      </c>
      <c r="C35" s="46"/>
      <c r="D35" s="46"/>
      <c r="E35" s="46"/>
      <c r="F35" s="46"/>
      <c r="G35" s="33">
        <f t="shared" si="0"/>
        <v>0</v>
      </c>
      <c r="H35" s="34"/>
    </row>
    <row r="36" spans="1:8" x14ac:dyDescent="0.2">
      <c r="A36" s="10" t="s">
        <v>87</v>
      </c>
      <c r="B36" s="27" t="s">
        <v>161</v>
      </c>
      <c r="C36" s="41"/>
      <c r="D36" s="41"/>
      <c r="E36" s="41">
        <v>49.99</v>
      </c>
      <c r="F36" s="41"/>
      <c r="G36" s="41">
        <v>49.99</v>
      </c>
      <c r="H36" s="40">
        <f>G36</f>
        <v>49.99</v>
      </c>
    </row>
    <row r="37" spans="1:8" x14ac:dyDescent="0.2">
      <c r="A37" s="7" t="s">
        <v>117</v>
      </c>
      <c r="B37" s="22" t="s">
        <v>127</v>
      </c>
      <c r="C37" s="33"/>
      <c r="D37" s="33"/>
      <c r="E37" s="33"/>
      <c r="F37" s="33"/>
      <c r="G37" s="33">
        <f t="shared" si="0"/>
        <v>0</v>
      </c>
      <c r="H37" s="34"/>
    </row>
    <row r="38" spans="1:8" x14ac:dyDescent="0.2">
      <c r="A38" s="8"/>
      <c r="B38" s="6"/>
      <c r="C38" s="33"/>
      <c r="D38" s="33"/>
      <c r="E38" s="33"/>
      <c r="F38" s="33"/>
      <c r="G38" s="33"/>
      <c r="H38" s="34"/>
    </row>
    <row r="39" spans="1:8" x14ac:dyDescent="0.2">
      <c r="A39" s="14" t="s">
        <v>38</v>
      </c>
      <c r="B39" s="15"/>
      <c r="C39" s="31"/>
      <c r="D39" s="31"/>
      <c r="E39" s="31"/>
      <c r="F39" s="31"/>
      <c r="G39" s="31"/>
      <c r="H39" s="43"/>
    </row>
    <row r="40" spans="1:8" x14ac:dyDescent="0.2">
      <c r="A40" s="8" t="s">
        <v>79</v>
      </c>
      <c r="B40" s="23" t="s">
        <v>133</v>
      </c>
      <c r="C40" s="33"/>
      <c r="D40" s="33"/>
      <c r="E40" s="33"/>
      <c r="F40" s="33"/>
      <c r="G40" s="33">
        <f t="shared" si="0"/>
        <v>0</v>
      </c>
      <c r="H40" s="34"/>
    </row>
    <row r="41" spans="1:8" x14ac:dyDescent="0.2">
      <c r="A41" s="8" t="s">
        <v>78</v>
      </c>
      <c r="B41" s="23" t="s">
        <v>133</v>
      </c>
      <c r="C41" s="33"/>
      <c r="D41" s="33"/>
      <c r="E41" s="33"/>
      <c r="F41" s="33"/>
      <c r="G41" s="33">
        <f t="shared" si="0"/>
        <v>0</v>
      </c>
      <c r="H41" s="34"/>
    </row>
    <row r="42" spans="1:8" x14ac:dyDescent="0.2">
      <c r="A42" s="8" t="s">
        <v>77</v>
      </c>
      <c r="B42" s="22" t="s">
        <v>127</v>
      </c>
      <c r="C42" s="33"/>
      <c r="D42" s="33"/>
      <c r="E42" s="33"/>
      <c r="F42" s="33"/>
      <c r="G42" s="33">
        <f t="shared" si="0"/>
        <v>0</v>
      </c>
      <c r="H42" s="34"/>
    </row>
    <row r="43" spans="1:8" x14ac:dyDescent="0.2">
      <c r="A43" s="8" t="s">
        <v>76</v>
      </c>
      <c r="B43" s="23" t="s">
        <v>133</v>
      </c>
      <c r="C43" s="33"/>
      <c r="D43" s="33"/>
      <c r="E43" s="33"/>
      <c r="F43" s="33"/>
      <c r="G43" s="33">
        <f t="shared" si="0"/>
        <v>0</v>
      </c>
      <c r="H43" s="34"/>
    </row>
    <row r="44" spans="1:8" x14ac:dyDescent="0.2">
      <c r="A44" s="8" t="s">
        <v>75</v>
      </c>
      <c r="B44" s="22" t="s">
        <v>127</v>
      </c>
      <c r="C44" s="33"/>
      <c r="D44" s="33"/>
      <c r="E44" s="33"/>
      <c r="F44" s="33"/>
      <c r="G44" s="33">
        <f t="shared" si="0"/>
        <v>0</v>
      </c>
      <c r="H44" s="34"/>
    </row>
    <row r="45" spans="1:8" x14ac:dyDescent="0.2">
      <c r="A45" s="8" t="s">
        <v>74</v>
      </c>
      <c r="B45" s="23" t="s">
        <v>133</v>
      </c>
      <c r="C45" s="33"/>
      <c r="D45" s="33"/>
      <c r="E45" s="33"/>
      <c r="F45" s="33"/>
      <c r="G45" s="33">
        <f t="shared" si="0"/>
        <v>0</v>
      </c>
      <c r="H45" s="34"/>
    </row>
    <row r="46" spans="1:8" x14ac:dyDescent="0.2">
      <c r="A46" s="8" t="s">
        <v>73</v>
      </c>
      <c r="B46" s="23" t="s">
        <v>133</v>
      </c>
      <c r="C46" s="33"/>
      <c r="D46" s="33"/>
      <c r="E46" s="33"/>
      <c r="F46" s="33"/>
      <c r="G46" s="33">
        <f t="shared" si="0"/>
        <v>0</v>
      </c>
      <c r="H46" s="34"/>
    </row>
    <row r="47" spans="1:8" x14ac:dyDescent="0.2">
      <c r="A47" s="8" t="s">
        <v>87</v>
      </c>
      <c r="B47" s="6"/>
      <c r="C47" s="33"/>
      <c r="D47" s="33"/>
      <c r="E47" s="33"/>
      <c r="F47" s="33"/>
      <c r="G47" s="33">
        <f t="shared" si="0"/>
        <v>0</v>
      </c>
      <c r="H47" s="34"/>
    </row>
    <row r="48" spans="1:8" x14ac:dyDescent="0.2">
      <c r="A48" s="8" t="s">
        <v>117</v>
      </c>
      <c r="B48" s="6"/>
      <c r="C48" s="33"/>
      <c r="D48" s="33"/>
      <c r="E48" s="33"/>
      <c r="F48" s="33"/>
      <c r="G48" s="33">
        <f t="shared" si="0"/>
        <v>0</v>
      </c>
      <c r="H48" s="34"/>
    </row>
    <row r="49" spans="1:8" x14ac:dyDescent="0.2">
      <c r="A49" s="7"/>
      <c r="B49" s="6"/>
      <c r="C49" s="33"/>
      <c r="D49" s="33"/>
      <c r="E49" s="33"/>
      <c r="F49" s="33"/>
      <c r="G49" s="33"/>
      <c r="H49" s="34"/>
    </row>
    <row r="50" spans="1:8" x14ac:dyDescent="0.2">
      <c r="A50" s="14" t="s">
        <v>0</v>
      </c>
      <c r="B50" s="15"/>
      <c r="C50" s="31"/>
      <c r="D50" s="31"/>
      <c r="E50" s="31"/>
      <c r="F50" s="31"/>
      <c r="G50" s="31"/>
      <c r="H50" s="43"/>
    </row>
    <row r="51" spans="1:8" x14ac:dyDescent="0.2">
      <c r="A51" s="7" t="s">
        <v>3</v>
      </c>
      <c r="B51" s="22" t="s">
        <v>128</v>
      </c>
      <c r="C51" s="33"/>
      <c r="D51" s="33"/>
      <c r="E51" s="33"/>
      <c r="F51" s="33"/>
      <c r="G51" s="33">
        <f t="shared" si="0"/>
        <v>0</v>
      </c>
      <c r="H51" s="34"/>
    </row>
    <row r="52" spans="1:8" x14ac:dyDescent="0.2">
      <c r="A52" s="7" t="s">
        <v>41</v>
      </c>
      <c r="B52" s="22" t="s">
        <v>157</v>
      </c>
      <c r="C52" s="33"/>
      <c r="D52" s="33"/>
      <c r="E52" s="33"/>
      <c r="F52" s="33"/>
      <c r="G52" s="33">
        <f t="shared" si="0"/>
        <v>0</v>
      </c>
      <c r="H52" s="34"/>
    </row>
    <row r="53" spans="1:8" x14ac:dyDescent="0.2">
      <c r="A53" s="7" t="s">
        <v>15</v>
      </c>
      <c r="B53" s="22" t="s">
        <v>127</v>
      </c>
      <c r="C53" s="33"/>
      <c r="D53" s="33"/>
      <c r="E53" s="33">
        <f>(9.99+69.58+16.99)*H3+194</f>
        <v>267.51112799999999</v>
      </c>
      <c r="F53" s="33"/>
      <c r="G53" s="33">
        <f t="shared" si="0"/>
        <v>267.51112799999999</v>
      </c>
      <c r="H53" s="34">
        <f>G53</f>
        <v>267.51112799999999</v>
      </c>
    </row>
    <row r="54" spans="1:8" x14ac:dyDescent="0.2">
      <c r="A54" s="7" t="s">
        <v>16</v>
      </c>
      <c r="B54" s="22" t="s">
        <v>176</v>
      </c>
      <c r="C54" s="33"/>
      <c r="D54" s="33"/>
      <c r="E54" s="33">
        <v>286.27</v>
      </c>
      <c r="F54" s="33"/>
      <c r="G54" s="33">
        <f t="shared" si="0"/>
        <v>286.27</v>
      </c>
      <c r="H54" s="34">
        <f>G54</f>
        <v>286.27</v>
      </c>
    </row>
    <row r="55" spans="1:8" x14ac:dyDescent="0.2">
      <c r="A55" s="7" t="s">
        <v>17</v>
      </c>
      <c r="B55" s="27" t="s">
        <v>177</v>
      </c>
      <c r="C55" s="33"/>
      <c r="D55" s="33"/>
      <c r="E55" s="33">
        <v>125</v>
      </c>
      <c r="F55" s="33"/>
      <c r="G55" s="33">
        <f t="shared" si="0"/>
        <v>125</v>
      </c>
      <c r="H55" s="34">
        <f>G55</f>
        <v>125</v>
      </c>
    </row>
    <row r="56" spans="1:8" x14ac:dyDescent="0.2">
      <c r="A56" s="7" t="s">
        <v>18</v>
      </c>
      <c r="B56" s="22" t="s">
        <v>127</v>
      </c>
      <c r="C56" s="33"/>
      <c r="D56" s="33"/>
      <c r="E56" s="33"/>
      <c r="F56" s="33"/>
      <c r="G56" s="33">
        <f t="shared" si="0"/>
        <v>0</v>
      </c>
      <c r="H56" s="34"/>
    </row>
    <row r="57" spans="1:8" x14ac:dyDescent="0.2">
      <c r="A57" s="7" t="s">
        <v>9</v>
      </c>
      <c r="B57" s="22" t="s">
        <v>127</v>
      </c>
      <c r="C57" s="33"/>
      <c r="D57" s="33"/>
      <c r="E57" s="33"/>
      <c r="F57" s="33"/>
      <c r="G57" s="33">
        <f t="shared" si="0"/>
        <v>0</v>
      </c>
      <c r="H57" s="34"/>
    </row>
    <row r="58" spans="1:8" x14ac:dyDescent="0.2">
      <c r="A58" s="7" t="s">
        <v>42</v>
      </c>
      <c r="B58" s="22" t="s">
        <v>127</v>
      </c>
      <c r="C58" s="33"/>
      <c r="D58" s="33"/>
      <c r="E58" s="33"/>
      <c r="F58" s="33"/>
      <c r="G58" s="33">
        <f t="shared" si="0"/>
        <v>0</v>
      </c>
      <c r="H58" s="34"/>
    </row>
    <row r="59" spans="1:8" x14ac:dyDescent="0.2">
      <c r="A59" s="7" t="s">
        <v>87</v>
      </c>
      <c r="B59" s="22" t="s">
        <v>127</v>
      </c>
      <c r="C59" s="33"/>
      <c r="D59" s="33"/>
      <c r="E59" s="33"/>
      <c r="F59" s="33"/>
      <c r="G59" s="33">
        <f t="shared" si="0"/>
        <v>0</v>
      </c>
      <c r="H59" s="34"/>
    </row>
    <row r="60" spans="1:8" x14ac:dyDescent="0.2">
      <c r="A60" s="7" t="s">
        <v>117</v>
      </c>
      <c r="B60" s="22" t="s">
        <v>127</v>
      </c>
      <c r="C60" s="33"/>
      <c r="D60" s="33"/>
      <c r="E60" s="33"/>
      <c r="F60" s="33"/>
      <c r="G60" s="33">
        <f t="shared" si="0"/>
        <v>0</v>
      </c>
      <c r="H60" s="34"/>
    </row>
    <row r="61" spans="1:8" x14ac:dyDescent="0.2">
      <c r="A61" s="7"/>
      <c r="B61" s="6"/>
      <c r="C61" s="33"/>
      <c r="D61" s="33"/>
      <c r="E61" s="33"/>
      <c r="F61" s="33"/>
      <c r="G61" s="33"/>
      <c r="H61" s="34"/>
    </row>
    <row r="62" spans="1:8" x14ac:dyDescent="0.2">
      <c r="A62" s="14" t="s">
        <v>1</v>
      </c>
      <c r="B62" s="15"/>
      <c r="C62" s="31"/>
      <c r="D62" s="31"/>
      <c r="E62" s="31"/>
      <c r="F62" s="31"/>
      <c r="G62" s="31"/>
      <c r="H62" s="43"/>
    </row>
    <row r="63" spans="1:8" x14ac:dyDescent="0.2">
      <c r="A63" s="8" t="s">
        <v>19</v>
      </c>
      <c r="B63" s="22" t="s">
        <v>128</v>
      </c>
      <c r="C63" s="33"/>
      <c r="D63" s="33"/>
      <c r="E63" s="33"/>
      <c r="F63" s="33"/>
      <c r="G63" s="33">
        <f t="shared" si="0"/>
        <v>0</v>
      </c>
      <c r="H63" s="34"/>
    </row>
    <row r="64" spans="1:8" x14ac:dyDescent="0.2">
      <c r="A64" s="8" t="s">
        <v>20</v>
      </c>
      <c r="B64" s="22" t="s">
        <v>128</v>
      </c>
      <c r="C64" s="33"/>
      <c r="D64" s="33"/>
      <c r="E64" s="33"/>
      <c r="F64" s="33"/>
      <c r="G64" s="33">
        <f t="shared" si="0"/>
        <v>0</v>
      </c>
      <c r="H64" s="34"/>
    </row>
    <row r="65" spans="1:9" x14ac:dyDescent="0.2">
      <c r="A65" s="8" t="s">
        <v>21</v>
      </c>
      <c r="B65" s="22" t="s">
        <v>128</v>
      </c>
      <c r="C65" s="33"/>
      <c r="D65" s="33"/>
      <c r="E65" s="33"/>
      <c r="F65" s="33"/>
      <c r="G65" s="33">
        <f t="shared" si="0"/>
        <v>0</v>
      </c>
      <c r="H65" s="34"/>
    </row>
    <row r="66" spans="1:9" x14ac:dyDescent="0.2">
      <c r="A66" s="8" t="s">
        <v>22</v>
      </c>
      <c r="B66" s="22" t="s">
        <v>128</v>
      </c>
      <c r="C66" s="33"/>
      <c r="D66" s="33"/>
      <c r="E66" s="33"/>
      <c r="F66" s="33"/>
      <c r="G66" s="33">
        <f t="shared" si="0"/>
        <v>0</v>
      </c>
      <c r="H66" s="34"/>
    </row>
    <row r="67" spans="1:9" x14ac:dyDescent="0.2">
      <c r="A67" s="26" t="s">
        <v>83</v>
      </c>
      <c r="B67" s="27" t="s">
        <v>154</v>
      </c>
      <c r="C67" s="41">
        <f>239</f>
        <v>239</v>
      </c>
      <c r="D67" s="41"/>
      <c r="E67" s="47">
        <f>6.6+7.3</f>
        <v>13.899999999999999</v>
      </c>
      <c r="F67" s="41">
        <f>C67*1.5</f>
        <v>358.5</v>
      </c>
      <c r="G67" s="41">
        <f>F67-C67</f>
        <v>119.5</v>
      </c>
      <c r="H67" s="40">
        <f>G67*H3</f>
        <v>90.975349999999992</v>
      </c>
    </row>
    <row r="68" spans="1:9" x14ac:dyDescent="0.2">
      <c r="A68" s="26" t="s">
        <v>87</v>
      </c>
      <c r="B68" s="27" t="s">
        <v>127</v>
      </c>
      <c r="C68" s="41"/>
      <c r="D68" s="41"/>
      <c r="E68" s="41"/>
      <c r="F68" s="41"/>
      <c r="G68" s="41">
        <f t="shared" ref="G68:G130" si="1">MAX(C68:F68)</f>
        <v>0</v>
      </c>
      <c r="H68" s="40"/>
      <c r="I68" s="32" t="s">
        <v>153</v>
      </c>
    </row>
    <row r="69" spans="1:9" x14ac:dyDescent="0.2">
      <c r="A69" s="8" t="s">
        <v>117</v>
      </c>
      <c r="B69" s="22" t="s">
        <v>178</v>
      </c>
      <c r="C69" s="33"/>
      <c r="D69" s="33"/>
      <c r="E69" s="33">
        <v>209.99</v>
      </c>
      <c r="F69" s="33"/>
      <c r="G69" s="33">
        <f t="shared" si="1"/>
        <v>209.99</v>
      </c>
      <c r="H69" s="34">
        <f>G69*H3</f>
        <v>159.865387</v>
      </c>
    </row>
    <row r="70" spans="1:9" x14ac:dyDescent="0.2">
      <c r="A70" s="7"/>
      <c r="B70" s="6"/>
      <c r="C70" s="33"/>
      <c r="D70" s="33"/>
      <c r="E70" s="33"/>
      <c r="F70" s="33"/>
      <c r="G70" s="33"/>
      <c r="H70" s="34"/>
    </row>
    <row r="71" spans="1:9" x14ac:dyDescent="0.2">
      <c r="A71" s="14" t="s">
        <v>2</v>
      </c>
      <c r="B71" s="15"/>
      <c r="C71" s="31"/>
      <c r="D71" s="31"/>
      <c r="E71" s="31"/>
      <c r="F71" s="31"/>
      <c r="G71" s="31"/>
      <c r="H71" s="43"/>
    </row>
    <row r="72" spans="1:9" x14ac:dyDescent="0.2">
      <c r="A72" s="7" t="s">
        <v>23</v>
      </c>
      <c r="B72" s="22" t="s">
        <v>128</v>
      </c>
      <c r="C72" s="33"/>
      <c r="D72" s="33"/>
      <c r="E72" s="33"/>
      <c r="F72" s="33"/>
      <c r="G72" s="33">
        <f t="shared" si="1"/>
        <v>0</v>
      </c>
      <c r="H72" s="34"/>
    </row>
    <row r="73" spans="1:9" x14ac:dyDescent="0.2">
      <c r="A73" s="8" t="s">
        <v>20</v>
      </c>
      <c r="B73" s="22" t="s">
        <v>128</v>
      </c>
      <c r="C73" s="33"/>
      <c r="D73" s="33"/>
      <c r="E73" s="33"/>
      <c r="F73" s="33"/>
      <c r="G73" s="33">
        <f t="shared" si="1"/>
        <v>0</v>
      </c>
      <c r="H73" s="34"/>
    </row>
    <row r="74" spans="1:9" x14ac:dyDescent="0.2">
      <c r="A74" s="7" t="s">
        <v>21</v>
      </c>
      <c r="B74" s="22" t="s">
        <v>128</v>
      </c>
      <c r="C74" s="33"/>
      <c r="D74" s="33"/>
      <c r="E74" s="33"/>
      <c r="F74" s="33"/>
      <c r="G74" s="33">
        <f t="shared" si="1"/>
        <v>0</v>
      </c>
      <c r="H74" s="34"/>
    </row>
    <row r="75" spans="1:9" x14ac:dyDescent="0.2">
      <c r="A75" s="7" t="s">
        <v>24</v>
      </c>
      <c r="B75" s="22" t="s">
        <v>128</v>
      </c>
      <c r="C75" s="33"/>
      <c r="D75" s="33"/>
      <c r="E75" s="33"/>
      <c r="F75" s="33"/>
      <c r="G75" s="33">
        <f t="shared" si="1"/>
        <v>0</v>
      </c>
      <c r="H75" s="34"/>
    </row>
    <row r="76" spans="1:9" x14ac:dyDescent="0.2">
      <c r="A76" s="7" t="s">
        <v>25</v>
      </c>
      <c r="B76" s="22" t="s">
        <v>128</v>
      </c>
      <c r="C76" s="33"/>
      <c r="D76" s="33"/>
      <c r="E76" s="33"/>
      <c r="F76" s="33"/>
      <c r="G76" s="33">
        <f t="shared" si="1"/>
        <v>0</v>
      </c>
      <c r="H76" s="34"/>
    </row>
    <row r="77" spans="1:9" x14ac:dyDescent="0.2">
      <c r="A77" s="7" t="s">
        <v>87</v>
      </c>
      <c r="B77" s="22" t="s">
        <v>127</v>
      </c>
      <c r="C77" s="33"/>
      <c r="D77" s="33"/>
      <c r="E77" s="33"/>
      <c r="F77" s="33"/>
      <c r="G77" s="33">
        <f t="shared" si="1"/>
        <v>0</v>
      </c>
      <c r="H77" s="34"/>
    </row>
    <row r="78" spans="1:9" x14ac:dyDescent="0.2">
      <c r="A78" s="7" t="s">
        <v>117</v>
      </c>
      <c r="B78" s="22" t="s">
        <v>127</v>
      </c>
      <c r="C78" s="33"/>
      <c r="D78" s="33"/>
      <c r="E78" s="33"/>
      <c r="F78" s="33"/>
      <c r="G78" s="33">
        <f t="shared" si="1"/>
        <v>0</v>
      </c>
      <c r="H78" s="34"/>
    </row>
    <row r="79" spans="1:9" x14ac:dyDescent="0.2">
      <c r="A79" s="7"/>
      <c r="B79" s="6"/>
      <c r="C79" s="33"/>
      <c r="D79" s="33"/>
      <c r="E79" s="33"/>
      <c r="F79" s="33"/>
      <c r="G79" s="33"/>
      <c r="H79" s="34"/>
    </row>
    <row r="80" spans="1:9" x14ac:dyDescent="0.2">
      <c r="A80" s="14" t="s">
        <v>4</v>
      </c>
      <c r="B80" s="15"/>
      <c r="C80" s="31"/>
      <c r="D80" s="31"/>
      <c r="E80" s="31"/>
      <c r="F80" s="31"/>
      <c r="G80" s="31"/>
      <c r="H80" s="43"/>
    </row>
    <row r="81" spans="1:9" x14ac:dyDescent="0.2">
      <c r="A81" s="7" t="s">
        <v>5</v>
      </c>
      <c r="B81" s="27" t="s">
        <v>150</v>
      </c>
      <c r="C81" s="33">
        <v>974.99</v>
      </c>
      <c r="D81" s="33"/>
      <c r="E81" s="33">
        <v>375</v>
      </c>
      <c r="F81" s="33"/>
      <c r="G81" s="33"/>
      <c r="H81" s="34"/>
      <c r="I81" t="s">
        <v>174</v>
      </c>
    </row>
    <row r="82" spans="1:9" x14ac:dyDescent="0.2">
      <c r="A82" s="7" t="s">
        <v>6</v>
      </c>
      <c r="B82" s="22" t="s">
        <v>127</v>
      </c>
      <c r="C82" s="33"/>
      <c r="D82" s="33"/>
      <c r="E82" s="33"/>
      <c r="F82" s="33"/>
      <c r="G82" s="33">
        <f t="shared" si="1"/>
        <v>0</v>
      </c>
      <c r="H82" s="34"/>
      <c r="I82" s="32"/>
    </row>
    <row r="83" spans="1:9" x14ac:dyDescent="0.2">
      <c r="A83" s="7" t="s">
        <v>69</v>
      </c>
      <c r="B83" s="22" t="s">
        <v>128</v>
      </c>
      <c r="C83" s="33"/>
      <c r="D83" s="33"/>
      <c r="E83" s="33"/>
      <c r="F83" s="33"/>
      <c r="G83" s="33">
        <f t="shared" si="1"/>
        <v>0</v>
      </c>
      <c r="H83" s="34"/>
    </row>
    <row r="84" spans="1:9" x14ac:dyDescent="0.2">
      <c r="A84" s="7" t="s">
        <v>10</v>
      </c>
      <c r="B84" s="22" t="s">
        <v>128</v>
      </c>
      <c r="C84" s="33"/>
      <c r="D84" s="33"/>
      <c r="E84" s="33"/>
      <c r="F84" s="33"/>
      <c r="G84" s="33">
        <f t="shared" si="1"/>
        <v>0</v>
      </c>
      <c r="H84" s="34"/>
    </row>
    <row r="85" spans="1:9" x14ac:dyDescent="0.2">
      <c r="A85" s="7" t="s">
        <v>11</v>
      </c>
      <c r="B85" s="22" t="s">
        <v>128</v>
      </c>
      <c r="C85" s="33"/>
      <c r="D85" s="33"/>
      <c r="E85" s="33"/>
      <c r="F85" s="33"/>
      <c r="G85" s="33">
        <f t="shared" si="1"/>
        <v>0</v>
      </c>
      <c r="H85" s="34"/>
    </row>
    <row r="86" spans="1:9" x14ac:dyDescent="0.2">
      <c r="A86" s="7" t="s">
        <v>12</v>
      </c>
      <c r="B86" s="27" t="s">
        <v>144</v>
      </c>
      <c r="C86" s="33"/>
      <c r="D86" s="33"/>
      <c r="E86" s="33">
        <v>180</v>
      </c>
      <c r="F86" s="33"/>
      <c r="G86" s="33">
        <f t="shared" si="1"/>
        <v>180</v>
      </c>
      <c r="H86" s="34">
        <f>G86*H3</f>
        <v>137.03399999999999</v>
      </c>
    </row>
    <row r="87" spans="1:9" x14ac:dyDescent="0.2">
      <c r="A87" s="7" t="s">
        <v>13</v>
      </c>
      <c r="B87" s="27" t="s">
        <v>144</v>
      </c>
      <c r="C87" s="33"/>
      <c r="D87" s="33"/>
      <c r="E87" s="33">
        <v>80</v>
      </c>
      <c r="F87" s="33"/>
      <c r="G87" s="33">
        <f t="shared" si="1"/>
        <v>80</v>
      </c>
      <c r="H87" s="34">
        <f>G87*H3</f>
        <v>60.903999999999996</v>
      </c>
    </row>
    <row r="88" spans="1:9" x14ac:dyDescent="0.2">
      <c r="A88" s="7" t="s">
        <v>14</v>
      </c>
      <c r="B88" s="27" t="s">
        <v>144</v>
      </c>
      <c r="C88" s="33"/>
      <c r="D88" s="33"/>
      <c r="E88" s="33">
        <v>65</v>
      </c>
      <c r="F88" s="33"/>
      <c r="G88" s="33">
        <f t="shared" si="1"/>
        <v>65</v>
      </c>
      <c r="H88" s="34">
        <f>G88*H3</f>
        <v>49.484499999999997</v>
      </c>
    </row>
    <row r="89" spans="1:9" x14ac:dyDescent="0.2">
      <c r="A89" s="7" t="s">
        <v>85</v>
      </c>
      <c r="B89" s="22" t="s">
        <v>134</v>
      </c>
      <c r="C89" s="33"/>
      <c r="D89" s="33"/>
      <c r="E89" s="33"/>
      <c r="F89" s="33"/>
      <c r="G89" s="33">
        <f t="shared" si="1"/>
        <v>0</v>
      </c>
      <c r="H89" s="34"/>
    </row>
    <row r="90" spans="1:9" x14ac:dyDescent="0.2">
      <c r="A90" s="53" t="s">
        <v>84</v>
      </c>
      <c r="B90" s="27" t="s">
        <v>171</v>
      </c>
      <c r="C90" s="41"/>
      <c r="D90" s="41"/>
      <c r="E90" s="41"/>
      <c r="F90" s="41"/>
      <c r="G90" s="41">
        <f t="shared" si="1"/>
        <v>0</v>
      </c>
      <c r="H90" s="40"/>
    </row>
    <row r="91" spans="1:9" x14ac:dyDescent="0.2">
      <c r="A91" s="7" t="s">
        <v>87</v>
      </c>
      <c r="B91" s="27" t="s">
        <v>127</v>
      </c>
      <c r="C91" s="33"/>
      <c r="D91" s="33"/>
      <c r="E91" s="33"/>
      <c r="F91" s="33"/>
      <c r="G91" s="33">
        <f t="shared" si="1"/>
        <v>0</v>
      </c>
      <c r="H91" s="34"/>
    </row>
    <row r="92" spans="1:9" x14ac:dyDescent="0.2">
      <c r="A92" s="10" t="s">
        <v>117</v>
      </c>
      <c r="B92" s="27" t="s">
        <v>173</v>
      </c>
      <c r="C92" s="41">
        <v>399</v>
      </c>
      <c r="D92" s="41"/>
      <c r="E92" s="41">
        <v>409</v>
      </c>
      <c r="F92" s="41">
        <f>(E92-C92)*1.5</f>
        <v>15</v>
      </c>
      <c r="G92" s="41">
        <f>F92</f>
        <v>15</v>
      </c>
      <c r="H92" s="40">
        <f>G92*H3</f>
        <v>11.419499999999999</v>
      </c>
      <c r="I92" s="32" t="s">
        <v>172</v>
      </c>
    </row>
    <row r="93" spans="1:9" ht="15.75" customHeight="1" x14ac:dyDescent="0.2">
      <c r="A93" s="7"/>
      <c r="B93" s="6"/>
      <c r="C93" s="33"/>
      <c r="D93" s="33"/>
      <c r="E93" s="33"/>
      <c r="F93" s="33"/>
      <c r="G93" s="33"/>
      <c r="H93" s="34"/>
    </row>
    <row r="94" spans="1:9" x14ac:dyDescent="0.2">
      <c r="A94" s="14" t="s">
        <v>8</v>
      </c>
      <c r="B94" s="15"/>
      <c r="C94" s="31"/>
      <c r="D94" s="31"/>
      <c r="E94" s="31"/>
      <c r="F94" s="31"/>
      <c r="G94" s="31"/>
      <c r="H94" s="43"/>
    </row>
    <row r="95" spans="1:9" x14ac:dyDescent="0.2">
      <c r="A95" s="7" t="s">
        <v>27</v>
      </c>
      <c r="B95" s="22" t="s">
        <v>129</v>
      </c>
      <c r="C95" s="33"/>
      <c r="D95" s="33"/>
      <c r="E95" s="33"/>
      <c r="F95" s="33"/>
      <c r="G95" s="33">
        <f t="shared" si="1"/>
        <v>0</v>
      </c>
      <c r="H95" s="34"/>
    </row>
    <row r="96" spans="1:9" x14ac:dyDescent="0.2">
      <c r="A96" s="7" t="s">
        <v>86</v>
      </c>
      <c r="B96" s="23" t="s">
        <v>133</v>
      </c>
      <c r="C96" s="33"/>
      <c r="D96" s="33"/>
      <c r="E96" s="33"/>
      <c r="F96" s="33"/>
      <c r="G96" s="33">
        <f t="shared" si="1"/>
        <v>0</v>
      </c>
      <c r="H96" s="34"/>
    </row>
    <row r="97" spans="1:8" x14ac:dyDescent="0.2">
      <c r="A97" s="7" t="s">
        <v>43</v>
      </c>
      <c r="B97" s="22" t="s">
        <v>127</v>
      </c>
      <c r="C97" s="33"/>
      <c r="D97" s="33"/>
      <c r="E97" s="33"/>
      <c r="F97" s="33"/>
      <c r="G97" s="33">
        <f t="shared" si="1"/>
        <v>0</v>
      </c>
      <c r="H97" s="34"/>
    </row>
    <row r="98" spans="1:8" x14ac:dyDescent="0.2">
      <c r="A98" s="7" t="s">
        <v>44</v>
      </c>
      <c r="B98" s="22" t="s">
        <v>127</v>
      </c>
      <c r="C98" s="33"/>
      <c r="D98" s="33"/>
      <c r="E98" s="33"/>
      <c r="F98" s="33"/>
      <c r="G98" s="33">
        <f t="shared" si="1"/>
        <v>0</v>
      </c>
      <c r="H98" s="34"/>
    </row>
    <row r="99" spans="1:8" x14ac:dyDescent="0.2">
      <c r="A99" s="7" t="s">
        <v>45</v>
      </c>
      <c r="B99" s="23" t="s">
        <v>133</v>
      </c>
      <c r="C99" s="33"/>
      <c r="D99" s="33"/>
      <c r="E99" s="33"/>
      <c r="F99" s="33"/>
      <c r="G99" s="33">
        <f t="shared" si="1"/>
        <v>0</v>
      </c>
      <c r="H99" s="34"/>
    </row>
    <row r="100" spans="1:8" x14ac:dyDescent="0.2">
      <c r="A100" s="10" t="s">
        <v>87</v>
      </c>
      <c r="B100" s="27" t="s">
        <v>162</v>
      </c>
      <c r="C100" s="41"/>
      <c r="D100" s="41"/>
      <c r="E100" s="41"/>
      <c r="F100" s="41"/>
      <c r="G100" s="41">
        <f t="shared" si="1"/>
        <v>0</v>
      </c>
      <c r="H100" s="40"/>
    </row>
    <row r="101" spans="1:8" x14ac:dyDescent="0.2">
      <c r="A101" s="7" t="s">
        <v>117</v>
      </c>
      <c r="B101" s="22" t="s">
        <v>127</v>
      </c>
      <c r="C101" s="33"/>
      <c r="D101" s="33"/>
      <c r="E101" s="33"/>
      <c r="F101" s="33"/>
      <c r="G101" s="33">
        <f t="shared" si="1"/>
        <v>0</v>
      </c>
      <c r="H101" s="34"/>
    </row>
    <row r="102" spans="1:8" x14ac:dyDescent="0.2">
      <c r="A102" s="7"/>
      <c r="B102" s="6"/>
      <c r="C102" s="33"/>
      <c r="D102" s="33"/>
      <c r="E102" s="33"/>
      <c r="F102" s="33"/>
      <c r="G102" s="33"/>
      <c r="H102" s="34"/>
    </row>
    <row r="103" spans="1:8" x14ac:dyDescent="0.2">
      <c r="A103" s="14" t="s">
        <v>26</v>
      </c>
      <c r="B103" s="15"/>
      <c r="C103" s="31"/>
      <c r="D103" s="31"/>
      <c r="E103" s="31"/>
      <c r="F103" s="31"/>
      <c r="G103" s="31"/>
      <c r="H103" s="43"/>
    </row>
    <row r="104" spans="1:8" x14ac:dyDescent="0.2">
      <c r="A104" s="7" t="s">
        <v>33</v>
      </c>
      <c r="B104" s="22" t="s">
        <v>127</v>
      </c>
      <c r="C104" s="33"/>
      <c r="D104" s="33"/>
      <c r="E104" s="33"/>
      <c r="F104" s="33"/>
      <c r="G104" s="33">
        <f t="shared" si="1"/>
        <v>0</v>
      </c>
      <c r="H104" s="34"/>
    </row>
    <row r="105" spans="1:8" x14ac:dyDescent="0.2">
      <c r="A105" s="7" t="s">
        <v>34</v>
      </c>
      <c r="B105" s="22" t="s">
        <v>193</v>
      </c>
      <c r="C105" s="33"/>
      <c r="D105" s="33"/>
      <c r="E105" s="33">
        <v>45.51</v>
      </c>
      <c r="F105" s="33"/>
      <c r="G105" s="33">
        <f t="shared" si="1"/>
        <v>45.51</v>
      </c>
      <c r="H105" s="34">
        <v>45.51</v>
      </c>
    </row>
    <row r="106" spans="1:8" x14ac:dyDescent="0.2">
      <c r="A106" s="7" t="s">
        <v>35</v>
      </c>
      <c r="B106" s="22" t="s">
        <v>127</v>
      </c>
      <c r="C106" s="33"/>
      <c r="D106" s="33"/>
      <c r="E106" s="33"/>
      <c r="F106" s="33"/>
      <c r="G106" s="33">
        <f t="shared" si="1"/>
        <v>0</v>
      </c>
      <c r="H106" s="34"/>
    </row>
    <row r="107" spans="1:8" x14ac:dyDescent="0.2">
      <c r="A107" s="7" t="s">
        <v>70</v>
      </c>
      <c r="B107" s="22" t="s">
        <v>127</v>
      </c>
      <c r="C107" s="33"/>
      <c r="D107" s="33"/>
      <c r="E107" s="33"/>
      <c r="F107" s="33"/>
      <c r="G107" s="33">
        <f t="shared" si="1"/>
        <v>0</v>
      </c>
      <c r="H107" s="34"/>
    </row>
    <row r="108" spans="1:8" x14ac:dyDescent="0.2">
      <c r="A108" s="7" t="s">
        <v>117</v>
      </c>
      <c r="B108" s="22" t="s">
        <v>127</v>
      </c>
      <c r="C108" s="33"/>
      <c r="D108" s="33"/>
      <c r="E108" s="33"/>
      <c r="F108" s="33"/>
      <c r="G108" s="33">
        <f t="shared" si="1"/>
        <v>0</v>
      </c>
      <c r="H108" s="34"/>
    </row>
    <row r="109" spans="1:8" x14ac:dyDescent="0.2">
      <c r="A109" s="7"/>
      <c r="B109" s="6"/>
      <c r="C109" s="33"/>
      <c r="D109" s="33"/>
      <c r="E109" s="33"/>
      <c r="F109" s="33"/>
      <c r="G109" s="33"/>
      <c r="H109" s="34"/>
    </row>
    <row r="110" spans="1:8" x14ac:dyDescent="0.2">
      <c r="A110" s="14" t="s">
        <v>29</v>
      </c>
      <c r="B110" s="15"/>
      <c r="C110" s="31"/>
      <c r="D110" s="31"/>
      <c r="E110" s="31"/>
      <c r="F110" s="31"/>
      <c r="G110" s="31"/>
      <c r="H110" s="43"/>
    </row>
    <row r="111" spans="1:8" x14ac:dyDescent="0.2">
      <c r="A111" s="7" t="s">
        <v>89</v>
      </c>
      <c r="B111" s="22" t="s">
        <v>127</v>
      </c>
      <c r="C111" s="33"/>
      <c r="D111" s="33"/>
      <c r="E111" s="33"/>
      <c r="F111" s="33"/>
      <c r="G111" s="33">
        <v>0</v>
      </c>
      <c r="H111" s="34"/>
    </row>
    <row r="112" spans="1:8" x14ac:dyDescent="0.2">
      <c r="A112" s="7" t="s">
        <v>90</v>
      </c>
      <c r="B112" s="22" t="s">
        <v>127</v>
      </c>
      <c r="C112" s="33"/>
      <c r="D112" s="33"/>
      <c r="E112" s="33"/>
      <c r="F112" s="33"/>
      <c r="G112" s="33">
        <f t="shared" si="1"/>
        <v>0</v>
      </c>
      <c r="H112" s="34"/>
    </row>
    <row r="113" spans="1:9" x14ac:dyDescent="0.2">
      <c r="A113" s="7" t="s">
        <v>30</v>
      </c>
      <c r="B113" s="22" t="s">
        <v>128</v>
      </c>
      <c r="C113" s="33"/>
      <c r="D113" s="33"/>
      <c r="E113" s="33"/>
      <c r="F113" s="33"/>
      <c r="G113" s="33">
        <f t="shared" si="1"/>
        <v>0</v>
      </c>
      <c r="H113" s="34"/>
    </row>
    <row r="114" spans="1:9" x14ac:dyDescent="0.2">
      <c r="A114" s="7" t="s">
        <v>31</v>
      </c>
      <c r="B114" s="22" t="s">
        <v>128</v>
      </c>
      <c r="C114" s="33"/>
      <c r="D114" s="33"/>
      <c r="E114" s="33"/>
      <c r="F114" s="33"/>
      <c r="G114" s="33">
        <f t="shared" si="1"/>
        <v>0</v>
      </c>
      <c r="H114" s="34"/>
    </row>
    <row r="115" spans="1:9" x14ac:dyDescent="0.2">
      <c r="A115" s="7" t="s">
        <v>32</v>
      </c>
      <c r="B115" s="22" t="s">
        <v>128</v>
      </c>
      <c r="C115" s="33"/>
      <c r="D115" s="33"/>
      <c r="E115" s="33"/>
      <c r="F115" s="33"/>
      <c r="G115" s="33">
        <f t="shared" si="1"/>
        <v>0</v>
      </c>
      <c r="H115" s="34"/>
    </row>
    <row r="116" spans="1:9" x14ac:dyDescent="0.2">
      <c r="A116" s="7" t="s">
        <v>91</v>
      </c>
      <c r="B116" s="22" t="s">
        <v>130</v>
      </c>
      <c r="C116" s="33"/>
      <c r="D116" s="33"/>
      <c r="E116" s="33"/>
      <c r="F116" s="33"/>
      <c r="G116" s="33">
        <f t="shared" si="1"/>
        <v>0</v>
      </c>
      <c r="H116" s="34"/>
    </row>
    <row r="117" spans="1:9" x14ac:dyDescent="0.2">
      <c r="A117" s="7" t="s">
        <v>46</v>
      </c>
      <c r="B117" s="22" t="s">
        <v>128</v>
      </c>
      <c r="C117" s="33"/>
      <c r="D117" s="33"/>
      <c r="E117" s="33"/>
      <c r="F117" s="33"/>
      <c r="G117" s="33">
        <f t="shared" si="1"/>
        <v>0</v>
      </c>
      <c r="H117" s="34"/>
    </row>
    <row r="118" spans="1:9" x14ac:dyDescent="0.2">
      <c r="A118" s="10" t="s">
        <v>48</v>
      </c>
      <c r="B118" s="27" t="s">
        <v>134</v>
      </c>
      <c r="C118" s="41"/>
      <c r="D118" s="41"/>
      <c r="E118" s="41"/>
      <c r="F118" s="41"/>
      <c r="G118" s="41">
        <f t="shared" si="1"/>
        <v>0</v>
      </c>
      <c r="H118" s="40"/>
    </row>
    <row r="119" spans="1:9" x14ac:dyDescent="0.2">
      <c r="A119" s="7" t="s">
        <v>71</v>
      </c>
      <c r="B119" s="22" t="s">
        <v>128</v>
      </c>
      <c r="C119" s="33"/>
      <c r="D119" s="33"/>
      <c r="E119" s="33"/>
      <c r="F119" s="33"/>
      <c r="G119" s="33">
        <f t="shared" si="1"/>
        <v>0</v>
      </c>
      <c r="H119" s="34"/>
    </row>
    <row r="120" spans="1:9" x14ac:dyDescent="0.2">
      <c r="A120" s="7" t="s">
        <v>49</v>
      </c>
      <c r="B120" s="22" t="s">
        <v>127</v>
      </c>
      <c r="C120" s="33"/>
      <c r="D120" s="33"/>
      <c r="E120" s="33"/>
      <c r="F120" s="33"/>
      <c r="G120" s="33">
        <f t="shared" si="1"/>
        <v>0</v>
      </c>
      <c r="H120" s="34"/>
    </row>
    <row r="121" spans="1:9" x14ac:dyDescent="0.2">
      <c r="A121" s="10" t="s">
        <v>50</v>
      </c>
      <c r="B121" s="27" t="s">
        <v>134</v>
      </c>
      <c r="C121" s="41"/>
      <c r="D121" s="41"/>
      <c r="E121" s="41"/>
      <c r="F121" s="41"/>
      <c r="G121" s="41">
        <f t="shared" si="1"/>
        <v>0</v>
      </c>
      <c r="H121" s="40"/>
    </row>
    <row r="122" spans="1:9" x14ac:dyDescent="0.2">
      <c r="A122" s="7" t="s">
        <v>51</v>
      </c>
      <c r="B122" s="22" t="s">
        <v>128</v>
      </c>
      <c r="C122" s="33"/>
      <c r="D122" s="33"/>
      <c r="E122" s="33"/>
      <c r="F122" s="33"/>
      <c r="G122" s="33">
        <f t="shared" si="1"/>
        <v>0</v>
      </c>
      <c r="H122" s="34"/>
    </row>
    <row r="123" spans="1:9" x14ac:dyDescent="0.2">
      <c r="A123" s="7" t="s">
        <v>72</v>
      </c>
      <c r="B123" s="22" t="s">
        <v>128</v>
      </c>
      <c r="C123" s="33"/>
      <c r="D123" s="33"/>
      <c r="E123" s="33"/>
      <c r="F123" s="33"/>
      <c r="G123" s="33">
        <f t="shared" si="1"/>
        <v>0</v>
      </c>
      <c r="H123" s="34"/>
    </row>
    <row r="124" spans="1:9" x14ac:dyDescent="0.2">
      <c r="A124" s="7" t="s">
        <v>87</v>
      </c>
      <c r="B124" s="22" t="s">
        <v>156</v>
      </c>
      <c r="C124" s="33">
        <v>299</v>
      </c>
      <c r="D124" s="33"/>
      <c r="E124" s="49">
        <f>7.3</f>
        <v>7.3</v>
      </c>
      <c r="F124" s="33">
        <f>C124*1.5</f>
        <v>448.5</v>
      </c>
      <c r="G124" s="33">
        <f>F124-C124</f>
        <v>149.5</v>
      </c>
      <c r="H124" s="34">
        <f>G124*H3</f>
        <v>113.81434999999999</v>
      </c>
      <c r="I124" t="s">
        <v>153</v>
      </c>
    </row>
    <row r="125" spans="1:9" x14ac:dyDescent="0.2">
      <c r="A125" s="7" t="s">
        <v>117</v>
      </c>
      <c r="B125" s="22" t="s">
        <v>127</v>
      </c>
      <c r="C125" s="33"/>
      <c r="D125" s="33"/>
      <c r="E125" s="33"/>
      <c r="F125" s="33"/>
      <c r="G125" s="33">
        <f t="shared" si="1"/>
        <v>0</v>
      </c>
      <c r="H125" s="34"/>
    </row>
    <row r="126" spans="1:9" x14ac:dyDescent="0.2">
      <c r="A126" s="7"/>
      <c r="B126" s="6"/>
      <c r="C126" s="33"/>
      <c r="D126" s="33"/>
      <c r="E126" s="33"/>
      <c r="F126" s="33"/>
      <c r="G126" s="33"/>
      <c r="H126" s="34"/>
    </row>
    <row r="127" spans="1:9" x14ac:dyDescent="0.2">
      <c r="A127" s="14" t="s">
        <v>53</v>
      </c>
      <c r="B127" s="15"/>
      <c r="C127" s="31"/>
      <c r="D127" s="31"/>
      <c r="E127" s="31"/>
      <c r="F127" s="31"/>
      <c r="G127" s="31"/>
      <c r="H127" s="43"/>
    </row>
    <row r="128" spans="1:9" x14ac:dyDescent="0.2">
      <c r="A128" s="10" t="s">
        <v>47</v>
      </c>
      <c r="B128" s="27" t="s">
        <v>128</v>
      </c>
      <c r="C128" s="41"/>
      <c r="D128" s="41"/>
      <c r="E128" s="41"/>
      <c r="F128" s="41"/>
      <c r="G128" s="41">
        <f t="shared" si="1"/>
        <v>0</v>
      </c>
      <c r="H128" s="40"/>
    </row>
    <row r="129" spans="1:8" x14ac:dyDescent="0.2">
      <c r="A129" s="7" t="s">
        <v>54</v>
      </c>
      <c r="B129" s="22" t="s">
        <v>131</v>
      </c>
      <c r="C129" s="33"/>
      <c r="D129" s="33"/>
      <c r="E129" s="33"/>
      <c r="F129" s="33"/>
      <c r="G129" s="33">
        <f t="shared" si="1"/>
        <v>0</v>
      </c>
      <c r="H129" s="34"/>
    </row>
    <row r="130" spans="1:8" x14ac:dyDescent="0.2">
      <c r="A130" s="7" t="s">
        <v>55</v>
      </c>
      <c r="B130" s="22" t="s">
        <v>128</v>
      </c>
      <c r="C130" s="33"/>
      <c r="D130" s="33"/>
      <c r="E130" s="33"/>
      <c r="F130" s="33"/>
      <c r="G130" s="33">
        <f t="shared" si="1"/>
        <v>0</v>
      </c>
      <c r="H130" s="34"/>
    </row>
    <row r="131" spans="1:8" x14ac:dyDescent="0.2">
      <c r="A131" s="7" t="s">
        <v>56</v>
      </c>
      <c r="B131" s="22" t="s">
        <v>131</v>
      </c>
      <c r="C131" s="33"/>
      <c r="D131" s="33"/>
      <c r="E131" s="33"/>
      <c r="F131" s="33"/>
      <c r="G131" s="33">
        <f t="shared" ref="G131:G148" si="2">MAX(C131:F131)</f>
        <v>0</v>
      </c>
      <c r="H131" s="34"/>
    </row>
    <row r="132" spans="1:8" x14ac:dyDescent="0.2">
      <c r="A132" s="7" t="s">
        <v>57</v>
      </c>
      <c r="B132" s="22" t="s">
        <v>131</v>
      </c>
      <c r="C132" s="33"/>
      <c r="D132" s="33"/>
      <c r="E132" s="33"/>
      <c r="F132" s="33"/>
      <c r="G132" s="33">
        <f t="shared" si="2"/>
        <v>0</v>
      </c>
      <c r="H132" s="34"/>
    </row>
    <row r="133" spans="1:8" x14ac:dyDescent="0.2">
      <c r="A133" s="7" t="s">
        <v>58</v>
      </c>
      <c r="B133" s="22" t="s">
        <v>128</v>
      </c>
      <c r="C133" s="33"/>
      <c r="D133" s="33"/>
      <c r="E133" s="33"/>
      <c r="F133" s="33"/>
      <c r="G133" s="33">
        <f t="shared" si="2"/>
        <v>0</v>
      </c>
      <c r="H133" s="34"/>
    </row>
    <row r="134" spans="1:8" x14ac:dyDescent="0.2">
      <c r="A134" s="7" t="s">
        <v>92</v>
      </c>
      <c r="B134" s="23" t="s">
        <v>133</v>
      </c>
      <c r="C134" s="33"/>
      <c r="D134" s="33"/>
      <c r="E134" s="33"/>
      <c r="F134" s="33"/>
      <c r="G134" s="33">
        <f t="shared" si="2"/>
        <v>0</v>
      </c>
      <c r="H134" s="34"/>
    </row>
    <row r="135" spans="1:8" x14ac:dyDescent="0.2">
      <c r="A135" s="7" t="s">
        <v>93</v>
      </c>
      <c r="B135" s="23" t="s">
        <v>133</v>
      </c>
      <c r="C135" s="33"/>
      <c r="D135" s="33"/>
      <c r="E135" s="33"/>
      <c r="F135" s="33"/>
      <c r="G135" s="33">
        <f t="shared" si="2"/>
        <v>0</v>
      </c>
      <c r="H135" s="34"/>
    </row>
    <row r="136" spans="1:8" x14ac:dyDescent="0.2">
      <c r="A136" s="9" t="s">
        <v>94</v>
      </c>
      <c r="B136" s="22" t="s">
        <v>132</v>
      </c>
      <c r="C136" s="33"/>
      <c r="D136" s="33"/>
      <c r="E136" s="33"/>
      <c r="F136" s="33"/>
      <c r="G136" s="33">
        <f t="shared" si="2"/>
        <v>0</v>
      </c>
      <c r="H136" s="34"/>
    </row>
    <row r="137" spans="1:8" x14ac:dyDescent="0.2">
      <c r="A137" s="7" t="s">
        <v>95</v>
      </c>
      <c r="B137" s="22" t="s">
        <v>127</v>
      </c>
      <c r="C137" s="33"/>
      <c r="D137" s="33"/>
      <c r="E137" s="33"/>
      <c r="F137" s="33"/>
      <c r="G137" s="33">
        <f t="shared" si="2"/>
        <v>0</v>
      </c>
      <c r="H137" s="34"/>
    </row>
    <row r="138" spans="1:8" x14ac:dyDescent="0.2">
      <c r="A138" s="10" t="s">
        <v>96</v>
      </c>
      <c r="B138" s="27" t="s">
        <v>163</v>
      </c>
      <c r="C138" s="41"/>
      <c r="D138" s="41"/>
      <c r="E138" s="41"/>
      <c r="F138" s="41"/>
      <c r="G138" s="41">
        <f t="shared" si="2"/>
        <v>0</v>
      </c>
      <c r="H138" s="40"/>
    </row>
    <row r="139" spans="1:8" x14ac:dyDescent="0.2">
      <c r="A139" s="7" t="s">
        <v>97</v>
      </c>
      <c r="B139" s="29" t="s">
        <v>137</v>
      </c>
      <c r="C139" s="33"/>
      <c r="D139" s="33"/>
      <c r="E139" s="33"/>
      <c r="F139" s="33"/>
      <c r="G139" s="33">
        <f t="shared" si="2"/>
        <v>0</v>
      </c>
      <c r="H139" s="34"/>
    </row>
    <row r="140" spans="1:8" x14ac:dyDescent="0.2">
      <c r="A140" s="7" t="s">
        <v>98</v>
      </c>
      <c r="B140" s="22" t="s">
        <v>128</v>
      </c>
      <c r="C140" s="33"/>
      <c r="D140" s="33"/>
      <c r="E140" s="33"/>
      <c r="F140" s="33"/>
      <c r="G140" s="33">
        <f t="shared" si="2"/>
        <v>0</v>
      </c>
      <c r="H140" s="34"/>
    </row>
    <row r="141" spans="1:8" x14ac:dyDescent="0.2">
      <c r="A141" s="7" t="s">
        <v>108</v>
      </c>
      <c r="B141" s="29" t="s">
        <v>137</v>
      </c>
      <c r="C141" s="33"/>
      <c r="D141" s="33"/>
      <c r="E141" s="33"/>
      <c r="F141" s="33"/>
      <c r="G141" s="33">
        <f t="shared" si="2"/>
        <v>0</v>
      </c>
      <c r="H141" s="34"/>
    </row>
    <row r="142" spans="1:8" x14ac:dyDescent="0.2">
      <c r="A142" s="7" t="s">
        <v>107</v>
      </c>
      <c r="B142" s="22" t="s">
        <v>127</v>
      </c>
      <c r="C142" s="33"/>
      <c r="D142" s="33"/>
      <c r="E142" s="33"/>
      <c r="F142" s="33"/>
      <c r="G142" s="33">
        <f t="shared" si="2"/>
        <v>0</v>
      </c>
      <c r="H142" s="34"/>
    </row>
    <row r="143" spans="1:8" x14ac:dyDescent="0.2">
      <c r="A143" s="10" t="s">
        <v>87</v>
      </c>
      <c r="B143" s="27" t="s">
        <v>127</v>
      </c>
      <c r="C143" s="41"/>
      <c r="D143" s="41"/>
      <c r="E143" s="41"/>
      <c r="F143" s="41"/>
      <c r="G143" s="41">
        <f t="shared" si="2"/>
        <v>0</v>
      </c>
      <c r="H143" s="40"/>
    </row>
    <row r="144" spans="1:8" x14ac:dyDescent="0.2">
      <c r="A144" s="7" t="s">
        <v>119</v>
      </c>
      <c r="B144" s="22" t="s">
        <v>128</v>
      </c>
      <c r="C144" s="33"/>
      <c r="D144" s="33"/>
      <c r="E144" s="33"/>
      <c r="F144" s="33"/>
      <c r="G144" s="33">
        <f t="shared" si="2"/>
        <v>0</v>
      </c>
      <c r="H144" s="34"/>
    </row>
    <row r="145" spans="1:8" x14ac:dyDescent="0.2">
      <c r="A145" s="7" t="s">
        <v>120</v>
      </c>
      <c r="B145" s="22" t="s">
        <v>127</v>
      </c>
      <c r="C145" s="33"/>
      <c r="D145" s="33"/>
      <c r="E145" s="33"/>
      <c r="F145" s="33"/>
      <c r="G145" s="33">
        <f t="shared" si="2"/>
        <v>0</v>
      </c>
      <c r="H145" s="34"/>
    </row>
    <row r="146" spans="1:8" x14ac:dyDescent="0.2">
      <c r="A146" s="7"/>
      <c r="B146" s="6"/>
      <c r="C146" s="33"/>
      <c r="D146" s="33"/>
      <c r="E146" s="33"/>
      <c r="F146" s="33"/>
      <c r="G146" s="33">
        <f t="shared" si="2"/>
        <v>0</v>
      </c>
      <c r="H146" s="34"/>
    </row>
    <row r="147" spans="1:8" x14ac:dyDescent="0.2">
      <c r="A147" s="7"/>
      <c r="B147" s="6"/>
      <c r="C147" s="33"/>
      <c r="D147" s="33"/>
      <c r="E147" s="33"/>
      <c r="F147" s="33"/>
      <c r="G147" s="33">
        <f t="shared" si="2"/>
        <v>0</v>
      </c>
      <c r="H147" s="34"/>
    </row>
    <row r="148" spans="1:8" x14ac:dyDescent="0.2">
      <c r="A148" s="7"/>
      <c r="B148" s="6"/>
      <c r="C148" s="33"/>
      <c r="D148" s="33"/>
      <c r="E148" s="33"/>
      <c r="F148" s="33"/>
      <c r="G148" s="33">
        <f t="shared" si="2"/>
        <v>0</v>
      </c>
      <c r="H148" s="34"/>
    </row>
    <row r="149" spans="1:8" x14ac:dyDescent="0.2">
      <c r="A149" s="7"/>
      <c r="B149" s="6"/>
      <c r="C149" s="33"/>
      <c r="D149" s="33"/>
      <c r="E149" s="33"/>
      <c r="F149" s="33"/>
      <c r="G149" s="33"/>
      <c r="H149" s="34"/>
    </row>
    <row r="150" spans="1:8" x14ac:dyDescent="0.2">
      <c r="B150" s="11" t="s">
        <v>116</v>
      </c>
      <c r="C150" s="11">
        <f t="shared" ref="C150:H150" si="3">SUM(C4:C149)</f>
        <v>2856.0299999999997</v>
      </c>
      <c r="D150" s="11">
        <f t="shared" si="3"/>
        <v>0</v>
      </c>
      <c r="E150" s="36">
        <f t="shared" si="3"/>
        <v>7593.1961280000005</v>
      </c>
      <c r="F150" s="36">
        <f t="shared" si="3"/>
        <v>822</v>
      </c>
      <c r="G150" s="36">
        <f t="shared" si="3"/>
        <v>13122.236128</v>
      </c>
      <c r="H150" s="36">
        <f t="shared" si="3"/>
        <v>11300.864422000002</v>
      </c>
    </row>
    <row r="152" spans="1:8" x14ac:dyDescent="0.2">
      <c r="B152" s="11" t="s">
        <v>115</v>
      </c>
      <c r="C152" s="35">
        <f>H150</f>
        <v>11300.864422000002</v>
      </c>
    </row>
    <row r="156" spans="1:8" x14ac:dyDescent="0.2">
      <c r="A156" s="2"/>
    </row>
    <row r="157" spans="1:8" x14ac:dyDescent="0.2">
      <c r="A157" s="66" t="s">
        <v>103</v>
      </c>
      <c r="B157" s="67"/>
      <c r="C157" s="67"/>
      <c r="D157" s="67"/>
      <c r="E157" s="67"/>
      <c r="F157" s="67"/>
      <c r="G157" s="67"/>
    </row>
    <row r="158" spans="1:8" x14ac:dyDescent="0.2">
      <c r="A158" s="63" t="s">
        <v>104</v>
      </c>
      <c r="B158" s="64"/>
      <c r="C158" s="64"/>
      <c r="D158" s="64"/>
      <c r="E158" s="64"/>
      <c r="F158" s="64"/>
      <c r="G158" s="65"/>
    </row>
    <row r="159" spans="1:8" x14ac:dyDescent="0.2">
      <c r="A159" s="57" t="s">
        <v>109</v>
      </c>
      <c r="B159" s="58"/>
      <c r="C159" s="58"/>
      <c r="D159" s="58"/>
      <c r="E159" s="58"/>
      <c r="F159" s="58"/>
      <c r="G159" s="59"/>
    </row>
    <row r="160" spans="1:8" x14ac:dyDescent="0.2">
      <c r="A160" s="57" t="s">
        <v>110</v>
      </c>
      <c r="B160" s="58"/>
      <c r="C160" s="58"/>
      <c r="D160" s="58"/>
      <c r="E160" s="58"/>
      <c r="F160" s="58"/>
      <c r="G160" s="59"/>
    </row>
    <row r="161" spans="1:7" x14ac:dyDescent="0.2">
      <c r="A161" s="57" t="s">
        <v>124</v>
      </c>
      <c r="B161" s="58"/>
      <c r="C161" s="58"/>
      <c r="D161" s="58"/>
      <c r="E161" s="58"/>
      <c r="F161" s="58"/>
      <c r="G161" s="59"/>
    </row>
    <row r="162" spans="1:7" x14ac:dyDescent="0.2">
      <c r="A162" s="57" t="s">
        <v>125</v>
      </c>
      <c r="B162" s="58"/>
      <c r="C162" s="58"/>
      <c r="D162" s="58"/>
      <c r="E162" s="58"/>
      <c r="F162" s="58"/>
      <c r="G162" s="59"/>
    </row>
    <row r="163" spans="1:7" x14ac:dyDescent="0.2">
      <c r="A163" s="60" t="s">
        <v>111</v>
      </c>
      <c r="B163" s="61"/>
      <c r="C163" s="61"/>
      <c r="D163" s="61"/>
      <c r="E163" s="61"/>
      <c r="F163" s="61"/>
      <c r="G163" s="62"/>
    </row>
  </sheetData>
  <mergeCells count="8">
    <mergeCell ref="C1:H1"/>
    <mergeCell ref="A162:G162"/>
    <mergeCell ref="A163:G163"/>
    <mergeCell ref="A158:G158"/>
    <mergeCell ref="A159:G159"/>
    <mergeCell ref="A157:G157"/>
    <mergeCell ref="A160:G160"/>
    <mergeCell ref="A161:G161"/>
  </mergeCells>
  <phoneticPr fontId="4" type="noConversion"/>
  <printOptions horizontalCentered="1"/>
  <pageMargins left="0.2" right="0.2" top="0.75" bottom="0.5" header="0.25" footer="0"/>
  <pageSetup orientation="landscape" r:id="rId1"/>
  <headerFooter alignWithMargins="0">
    <oddHeader>&amp;C&amp;"Arial,Bold"&amp;12[insert school name]
SAE 2008 Clean Snowmobile Challenge - MSRP</oddHeader>
    <oddFooter>&amp;CPage &amp;P of &amp;N&amp;R&amp;D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3"/>
  <sheetViews>
    <sheetView zoomScale="80" zoomScaleNormal="80" workbookViewId="0">
      <pane xSplit="1" ySplit="2" topLeftCell="B72" activePane="bottomRight" state="frozen"/>
      <selection pane="topRight" activeCell="B1" sqref="B1"/>
      <selection pane="bottomLeft" activeCell="A3" sqref="A3"/>
      <selection pane="bottomRight" activeCell="E105" sqref="E105"/>
    </sheetView>
  </sheetViews>
  <sheetFormatPr baseColWidth="10" defaultColWidth="9.140625" defaultRowHeight="12.75" x14ac:dyDescent="0.2"/>
  <cols>
    <col min="1" max="2" width="42.5703125" customWidth="1"/>
    <col min="3" max="7" width="16.7109375" customWidth="1"/>
    <col min="8" max="8" width="21.42578125" customWidth="1"/>
    <col min="9" max="9" width="11.28515625" bestFit="1" customWidth="1"/>
  </cols>
  <sheetData>
    <row r="1" spans="1:9" ht="13.5" thickBot="1" x14ac:dyDescent="0.25">
      <c r="A1" s="4" t="s">
        <v>99</v>
      </c>
      <c r="B1" s="4" t="s">
        <v>61</v>
      </c>
      <c r="C1" s="55" t="s">
        <v>105</v>
      </c>
      <c r="D1" s="56"/>
      <c r="E1" s="56"/>
      <c r="F1" s="56"/>
      <c r="G1" s="56"/>
      <c r="H1" s="56"/>
    </row>
    <row r="2" spans="1:9" ht="64.5" thickTop="1" x14ac:dyDescent="0.2">
      <c r="A2" s="3"/>
      <c r="B2" s="3"/>
      <c r="C2" s="12" t="s">
        <v>100</v>
      </c>
      <c r="D2" s="12" t="s">
        <v>101</v>
      </c>
      <c r="E2" s="12" t="s">
        <v>122</v>
      </c>
      <c r="F2" s="12" t="s">
        <v>123</v>
      </c>
      <c r="G2" s="12" t="s">
        <v>118</v>
      </c>
      <c r="H2" s="52" t="s">
        <v>151</v>
      </c>
      <c r="I2" s="18">
        <v>42776</v>
      </c>
    </row>
    <row r="3" spans="1:9" x14ac:dyDescent="0.2">
      <c r="A3" s="1"/>
      <c r="B3" s="5"/>
      <c r="C3" s="5"/>
      <c r="D3" s="5"/>
      <c r="E3" s="5"/>
      <c r="F3" s="5"/>
      <c r="G3" s="5"/>
      <c r="H3" s="1">
        <v>0.76129999999999998</v>
      </c>
    </row>
    <row r="4" spans="1:9" x14ac:dyDescent="0.2">
      <c r="A4" s="16" t="s">
        <v>126</v>
      </c>
      <c r="B4" s="17" t="s">
        <v>140</v>
      </c>
      <c r="C4" s="42"/>
      <c r="D4" s="42"/>
      <c r="E4" s="42"/>
      <c r="F4" s="42"/>
      <c r="G4" s="42">
        <f>10649*0.6</f>
        <v>6389.4</v>
      </c>
      <c r="H4" s="42">
        <f>G4*H3</f>
        <v>4864.2502199999999</v>
      </c>
    </row>
    <row r="5" spans="1:9" x14ac:dyDescent="0.2">
      <c r="A5" s="7"/>
      <c r="B5" s="6"/>
      <c r="C5" s="33"/>
      <c r="D5" s="33"/>
      <c r="E5" s="33"/>
      <c r="F5" s="33"/>
      <c r="G5" s="33"/>
      <c r="H5" s="34"/>
    </row>
    <row r="6" spans="1:9" x14ac:dyDescent="0.2">
      <c r="A6" s="14" t="s">
        <v>106</v>
      </c>
      <c r="B6" s="15"/>
      <c r="C6" s="31"/>
      <c r="D6" s="31"/>
      <c r="E6" s="31"/>
      <c r="F6" s="31"/>
      <c r="G6" s="31"/>
      <c r="H6" s="43"/>
    </row>
    <row r="7" spans="1:9" x14ac:dyDescent="0.2">
      <c r="A7" s="7" t="s">
        <v>62</v>
      </c>
      <c r="B7" s="22" t="s">
        <v>128</v>
      </c>
      <c r="C7" s="33">
        <v>64.989999999999995</v>
      </c>
      <c r="D7" s="33"/>
      <c r="E7" s="33"/>
      <c r="F7" s="33"/>
      <c r="G7" s="33">
        <f t="shared" ref="G7:G66" si="0">MAX(C7:F7)</f>
        <v>64.989999999999995</v>
      </c>
      <c r="H7" s="34">
        <f>G7*H3</f>
        <v>49.476886999999998</v>
      </c>
      <c r="I7" s="32"/>
    </row>
    <row r="8" spans="1:9" x14ac:dyDescent="0.2">
      <c r="A8" s="7" t="s">
        <v>63</v>
      </c>
      <c r="B8" s="22" t="s">
        <v>127</v>
      </c>
      <c r="C8" s="33"/>
      <c r="D8" s="33"/>
      <c r="E8" s="33"/>
      <c r="F8" s="33"/>
      <c r="G8" s="33">
        <f t="shared" si="0"/>
        <v>0</v>
      </c>
      <c r="H8" s="34"/>
    </row>
    <row r="9" spans="1:9" x14ac:dyDescent="0.2">
      <c r="A9" s="7" t="s">
        <v>64</v>
      </c>
      <c r="B9" s="22" t="s">
        <v>127</v>
      </c>
      <c r="C9" s="33"/>
      <c r="D9" s="33"/>
      <c r="E9" s="33"/>
      <c r="F9" s="33"/>
      <c r="G9" s="33">
        <f t="shared" si="0"/>
        <v>0</v>
      </c>
      <c r="H9" s="34"/>
    </row>
    <row r="10" spans="1:9" x14ac:dyDescent="0.2">
      <c r="A10" s="7" t="s">
        <v>65</v>
      </c>
      <c r="B10" s="22" t="s">
        <v>128</v>
      </c>
      <c r="C10" s="33"/>
      <c r="D10" s="33"/>
      <c r="E10" s="33"/>
      <c r="F10" s="33"/>
      <c r="G10" s="33">
        <f t="shared" si="0"/>
        <v>0</v>
      </c>
      <c r="H10" s="34"/>
    </row>
    <row r="11" spans="1:9" x14ac:dyDescent="0.2">
      <c r="A11" s="10" t="s">
        <v>66</v>
      </c>
      <c r="B11" s="27" t="s">
        <v>189</v>
      </c>
      <c r="C11" s="41">
        <v>514.99</v>
      </c>
      <c r="D11" s="41"/>
      <c r="E11" s="47" t="s">
        <v>192</v>
      </c>
      <c r="F11" s="41"/>
      <c r="G11" s="41"/>
      <c r="H11" s="40"/>
    </row>
    <row r="12" spans="1:9" x14ac:dyDescent="0.2">
      <c r="A12" s="24" t="s">
        <v>67</v>
      </c>
      <c r="B12" s="25" t="s">
        <v>133</v>
      </c>
      <c r="C12" s="44"/>
      <c r="D12" s="44"/>
      <c r="E12" s="44"/>
      <c r="F12" s="44"/>
      <c r="G12" s="44">
        <f t="shared" si="0"/>
        <v>0</v>
      </c>
      <c r="H12" s="45"/>
    </row>
    <row r="13" spans="1:9" x14ac:dyDescent="0.2">
      <c r="A13" s="7" t="s">
        <v>88</v>
      </c>
      <c r="B13" s="22" t="s">
        <v>128</v>
      </c>
      <c r="C13" s="33"/>
      <c r="D13" s="33"/>
      <c r="E13" s="33"/>
      <c r="F13" s="33"/>
      <c r="G13" s="33">
        <f t="shared" si="0"/>
        <v>0</v>
      </c>
      <c r="H13" s="34"/>
    </row>
    <row r="14" spans="1:9" x14ac:dyDescent="0.2">
      <c r="A14" s="8" t="s">
        <v>20</v>
      </c>
      <c r="B14" s="22" t="s">
        <v>134</v>
      </c>
      <c r="C14" s="33"/>
      <c r="D14" s="33"/>
      <c r="E14" s="33"/>
      <c r="F14" s="33"/>
      <c r="G14" s="33">
        <f t="shared" si="0"/>
        <v>0</v>
      </c>
      <c r="H14" s="34"/>
    </row>
    <row r="15" spans="1:9" x14ac:dyDescent="0.2">
      <c r="A15" s="8" t="s">
        <v>117</v>
      </c>
      <c r="B15" s="22" t="s">
        <v>127</v>
      </c>
      <c r="C15" s="33"/>
      <c r="D15" s="33"/>
      <c r="E15" s="33"/>
      <c r="F15" s="33"/>
      <c r="G15" s="33">
        <f t="shared" si="0"/>
        <v>0</v>
      </c>
      <c r="H15" s="34"/>
    </row>
    <row r="16" spans="1:9" x14ac:dyDescent="0.2">
      <c r="A16" s="7"/>
      <c r="B16" s="6"/>
      <c r="C16" s="33"/>
      <c r="D16" s="33"/>
      <c r="E16" s="33"/>
      <c r="F16" s="33"/>
      <c r="G16" s="33"/>
      <c r="H16" s="34"/>
    </row>
    <row r="17" spans="1:8" x14ac:dyDescent="0.2">
      <c r="A17" s="14" t="s">
        <v>52</v>
      </c>
      <c r="B17" s="30" t="s">
        <v>138</v>
      </c>
      <c r="C17" s="31"/>
      <c r="D17" s="31"/>
      <c r="E17" s="31">
        <v>3937</v>
      </c>
      <c r="F17" s="31"/>
      <c r="G17" s="31">
        <f>E17</f>
        <v>3937</v>
      </c>
      <c r="H17" s="43">
        <f>G17</f>
        <v>3937</v>
      </c>
    </row>
    <row r="18" spans="1:8" x14ac:dyDescent="0.2">
      <c r="A18" s="10" t="s">
        <v>60</v>
      </c>
      <c r="B18" s="25" t="s">
        <v>133</v>
      </c>
      <c r="C18" s="41"/>
      <c r="D18" s="41"/>
      <c r="E18" s="41"/>
      <c r="F18" s="41"/>
      <c r="G18" s="41">
        <f t="shared" si="0"/>
        <v>0</v>
      </c>
      <c r="H18" s="40"/>
    </row>
    <row r="19" spans="1:8" x14ac:dyDescent="0.2">
      <c r="A19" s="26" t="s">
        <v>28</v>
      </c>
      <c r="B19" s="25" t="s">
        <v>133</v>
      </c>
      <c r="C19" s="41"/>
      <c r="D19" s="41"/>
      <c r="E19" s="41"/>
      <c r="F19" s="41"/>
      <c r="G19" s="41">
        <f t="shared" si="0"/>
        <v>0</v>
      </c>
      <c r="H19" s="40"/>
    </row>
    <row r="20" spans="1:8" x14ac:dyDescent="0.2">
      <c r="A20" s="26" t="s">
        <v>112</v>
      </c>
      <c r="B20" s="25" t="s">
        <v>133</v>
      </c>
      <c r="C20" s="41"/>
      <c r="D20" s="41"/>
      <c r="E20" s="41"/>
      <c r="F20" s="41"/>
      <c r="G20" s="41">
        <f t="shared" si="0"/>
        <v>0</v>
      </c>
      <c r="H20" s="40"/>
    </row>
    <row r="21" spans="1:8" x14ac:dyDescent="0.2">
      <c r="A21" s="26" t="s">
        <v>113</v>
      </c>
      <c r="B21" s="25" t="s">
        <v>133</v>
      </c>
      <c r="C21" s="41"/>
      <c r="D21" s="41"/>
      <c r="E21" s="41"/>
      <c r="F21" s="41"/>
      <c r="G21" s="41">
        <f t="shared" si="0"/>
        <v>0</v>
      </c>
      <c r="H21" s="40"/>
    </row>
    <row r="22" spans="1:8" x14ac:dyDescent="0.2">
      <c r="A22" s="26" t="s">
        <v>37</v>
      </c>
      <c r="B22" s="25" t="s">
        <v>133</v>
      </c>
      <c r="C22" s="41"/>
      <c r="D22" s="41"/>
      <c r="E22" s="41"/>
      <c r="F22" s="41"/>
      <c r="G22" s="41">
        <f t="shared" si="0"/>
        <v>0</v>
      </c>
      <c r="H22" s="40"/>
    </row>
    <row r="23" spans="1:8" x14ac:dyDescent="0.2">
      <c r="A23" s="26" t="s">
        <v>36</v>
      </c>
      <c r="B23" s="27" t="s">
        <v>127</v>
      </c>
      <c r="C23" s="41"/>
      <c r="D23" s="41"/>
      <c r="E23" s="41"/>
      <c r="F23" s="41"/>
      <c r="G23" s="41">
        <f t="shared" si="0"/>
        <v>0</v>
      </c>
      <c r="H23" s="40"/>
    </row>
    <row r="24" spans="1:8" x14ac:dyDescent="0.2">
      <c r="A24" s="26" t="s">
        <v>102</v>
      </c>
      <c r="B24" s="27" t="s">
        <v>127</v>
      </c>
      <c r="C24" s="41"/>
      <c r="D24" s="41"/>
      <c r="E24" s="41"/>
      <c r="F24" s="41"/>
      <c r="G24" s="41">
        <f t="shared" si="0"/>
        <v>0</v>
      </c>
      <c r="H24" s="40"/>
    </row>
    <row r="25" spans="1:8" x14ac:dyDescent="0.2">
      <c r="A25" s="10" t="s">
        <v>87</v>
      </c>
      <c r="B25" s="27" t="s">
        <v>145</v>
      </c>
      <c r="C25" s="41"/>
      <c r="D25" s="41"/>
      <c r="E25" s="47" t="s">
        <v>164</v>
      </c>
      <c r="F25" s="41"/>
      <c r="G25" s="41">
        <v>357</v>
      </c>
      <c r="H25" s="50" t="s">
        <v>179</v>
      </c>
    </row>
    <row r="26" spans="1:8" x14ac:dyDescent="0.2">
      <c r="A26" s="48" t="s">
        <v>117</v>
      </c>
      <c r="B26" s="22" t="s">
        <v>191</v>
      </c>
      <c r="C26" s="33">
        <v>364.06</v>
      </c>
      <c r="D26" s="33"/>
      <c r="E26" s="33">
        <v>850.58</v>
      </c>
      <c r="F26" s="33"/>
      <c r="G26" s="49" t="s">
        <v>165</v>
      </c>
      <c r="H26" s="51" t="s">
        <v>180</v>
      </c>
    </row>
    <row r="27" spans="1:8" x14ac:dyDescent="0.2">
      <c r="A27" s="14" t="s">
        <v>7</v>
      </c>
      <c r="B27" s="15"/>
      <c r="C27" s="31"/>
      <c r="D27" s="31"/>
      <c r="E27" s="31"/>
      <c r="F27" s="31"/>
      <c r="G27" s="31"/>
      <c r="H27" s="43"/>
    </row>
    <row r="28" spans="1:8" x14ac:dyDescent="0.2">
      <c r="A28" s="26" t="s">
        <v>59</v>
      </c>
      <c r="B28" s="27" t="s">
        <v>135</v>
      </c>
      <c r="C28" s="41"/>
      <c r="D28" s="41"/>
      <c r="E28" s="47" t="s">
        <v>166</v>
      </c>
      <c r="F28" s="41"/>
      <c r="G28" s="41">
        <v>277.55</v>
      </c>
      <c r="H28" s="40">
        <v>277.55</v>
      </c>
    </row>
    <row r="29" spans="1:8" x14ac:dyDescent="0.2">
      <c r="A29" s="8" t="s">
        <v>39</v>
      </c>
      <c r="B29" s="22" t="s">
        <v>127</v>
      </c>
      <c r="C29" s="46"/>
      <c r="D29" s="46"/>
      <c r="E29" s="46"/>
      <c r="F29" s="46"/>
      <c r="G29" s="33">
        <f t="shared" si="0"/>
        <v>0</v>
      </c>
      <c r="H29" s="34"/>
    </row>
    <row r="30" spans="1:8" x14ac:dyDescent="0.2">
      <c r="A30" s="8" t="s">
        <v>114</v>
      </c>
      <c r="B30" s="22" t="s">
        <v>127</v>
      </c>
      <c r="C30" s="33"/>
      <c r="D30" s="33"/>
      <c r="E30" s="33"/>
      <c r="F30" s="33"/>
      <c r="G30" s="33">
        <f t="shared" si="0"/>
        <v>0</v>
      </c>
      <c r="H30" s="34"/>
    </row>
    <row r="31" spans="1:8" x14ac:dyDescent="0.2">
      <c r="A31" s="26" t="s">
        <v>40</v>
      </c>
      <c r="B31" s="27" t="s">
        <v>127</v>
      </c>
      <c r="C31" s="41"/>
      <c r="D31" s="41"/>
      <c r="E31" s="41"/>
      <c r="F31" s="41"/>
      <c r="G31" s="41">
        <f t="shared" si="0"/>
        <v>0</v>
      </c>
      <c r="H31" s="40"/>
    </row>
    <row r="32" spans="1:8" x14ac:dyDescent="0.2">
      <c r="A32" s="8" t="s">
        <v>82</v>
      </c>
      <c r="B32" s="22" t="s">
        <v>127</v>
      </c>
      <c r="C32" s="46"/>
      <c r="D32" s="46"/>
      <c r="E32" s="46"/>
      <c r="F32" s="46"/>
      <c r="G32" s="33">
        <f t="shared" si="0"/>
        <v>0</v>
      </c>
      <c r="H32" s="34"/>
    </row>
    <row r="33" spans="1:8" x14ac:dyDescent="0.2">
      <c r="A33" s="8" t="s">
        <v>81</v>
      </c>
      <c r="B33" s="22" t="s">
        <v>127</v>
      </c>
      <c r="C33" s="46"/>
      <c r="D33" s="46"/>
      <c r="E33" s="46"/>
      <c r="F33" s="46"/>
      <c r="G33" s="33">
        <f t="shared" si="0"/>
        <v>0</v>
      </c>
      <c r="H33" s="34"/>
    </row>
    <row r="34" spans="1:8" x14ac:dyDescent="0.2">
      <c r="A34" s="8" t="s">
        <v>80</v>
      </c>
      <c r="B34" s="22" t="s">
        <v>127</v>
      </c>
      <c r="C34" s="46"/>
      <c r="D34" s="46"/>
      <c r="E34" s="46"/>
      <c r="F34" s="46"/>
      <c r="G34" s="33">
        <f t="shared" si="0"/>
        <v>0</v>
      </c>
      <c r="H34" s="34"/>
    </row>
    <row r="35" spans="1:8" x14ac:dyDescent="0.2">
      <c r="A35" s="7" t="s">
        <v>68</v>
      </c>
      <c r="B35" s="22" t="s">
        <v>127</v>
      </c>
      <c r="C35" s="46"/>
      <c r="D35" s="46"/>
      <c r="E35" s="46"/>
      <c r="F35" s="46"/>
      <c r="G35" s="33">
        <f t="shared" si="0"/>
        <v>0</v>
      </c>
      <c r="H35" s="34"/>
    </row>
    <row r="36" spans="1:8" x14ac:dyDescent="0.2">
      <c r="A36" s="10" t="s">
        <v>87</v>
      </c>
      <c r="B36" s="27" t="s">
        <v>161</v>
      </c>
      <c r="C36" s="41"/>
      <c r="D36" s="41"/>
      <c r="E36" s="41">
        <v>49.99</v>
      </c>
      <c r="F36" s="41"/>
      <c r="G36" s="41">
        <f t="shared" si="0"/>
        <v>49.99</v>
      </c>
      <c r="H36" s="40">
        <f>G36</f>
        <v>49.99</v>
      </c>
    </row>
    <row r="37" spans="1:8" x14ac:dyDescent="0.2">
      <c r="A37" s="7" t="s">
        <v>117</v>
      </c>
      <c r="B37" s="22" t="s">
        <v>127</v>
      </c>
      <c r="C37" s="33"/>
      <c r="D37" s="33"/>
      <c r="E37" s="33"/>
      <c r="F37" s="33"/>
      <c r="G37" s="33">
        <f t="shared" si="0"/>
        <v>0</v>
      </c>
      <c r="H37" s="34"/>
    </row>
    <row r="38" spans="1:8" x14ac:dyDescent="0.2">
      <c r="A38" s="8"/>
      <c r="B38" s="6"/>
      <c r="C38" s="33"/>
      <c r="D38" s="33"/>
      <c r="E38" s="33"/>
      <c r="F38" s="33"/>
      <c r="G38" s="33"/>
      <c r="H38" s="34"/>
    </row>
    <row r="39" spans="1:8" x14ac:dyDescent="0.2">
      <c r="A39" s="14" t="s">
        <v>38</v>
      </c>
      <c r="B39" s="15"/>
      <c r="C39" s="31"/>
      <c r="D39" s="31"/>
      <c r="E39" s="31"/>
      <c r="F39" s="31"/>
      <c r="G39" s="31"/>
      <c r="H39" s="43"/>
    </row>
    <row r="40" spans="1:8" x14ac:dyDescent="0.2">
      <c r="A40" s="8" t="s">
        <v>79</v>
      </c>
      <c r="B40" s="23" t="s">
        <v>133</v>
      </c>
      <c r="C40" s="33"/>
      <c r="D40" s="33"/>
      <c r="E40" s="33"/>
      <c r="F40" s="33"/>
      <c r="G40" s="33">
        <f t="shared" si="0"/>
        <v>0</v>
      </c>
      <c r="H40" s="34"/>
    </row>
    <row r="41" spans="1:8" x14ac:dyDescent="0.2">
      <c r="A41" s="8" t="s">
        <v>78</v>
      </c>
      <c r="B41" s="23" t="s">
        <v>133</v>
      </c>
      <c r="C41" s="33"/>
      <c r="D41" s="33"/>
      <c r="E41" s="33"/>
      <c r="F41" s="33"/>
      <c r="G41" s="33">
        <f t="shared" si="0"/>
        <v>0</v>
      </c>
      <c r="H41" s="34"/>
    </row>
    <row r="42" spans="1:8" x14ac:dyDescent="0.2">
      <c r="A42" s="8" t="s">
        <v>77</v>
      </c>
      <c r="B42" s="22" t="s">
        <v>127</v>
      </c>
      <c r="C42" s="33"/>
      <c r="D42" s="33"/>
      <c r="E42" s="33"/>
      <c r="F42" s="33"/>
      <c r="G42" s="33">
        <f t="shared" si="0"/>
        <v>0</v>
      </c>
      <c r="H42" s="34"/>
    </row>
    <row r="43" spans="1:8" x14ac:dyDescent="0.2">
      <c r="A43" s="8" t="s">
        <v>76</v>
      </c>
      <c r="B43" s="23" t="s">
        <v>133</v>
      </c>
      <c r="C43" s="33"/>
      <c r="D43" s="33"/>
      <c r="E43" s="33"/>
      <c r="F43" s="33"/>
      <c r="G43" s="33">
        <f t="shared" si="0"/>
        <v>0</v>
      </c>
      <c r="H43" s="34"/>
    </row>
    <row r="44" spans="1:8" x14ac:dyDescent="0.2">
      <c r="A44" s="8" t="s">
        <v>75</v>
      </c>
      <c r="B44" s="22" t="s">
        <v>127</v>
      </c>
      <c r="C44" s="33"/>
      <c r="D44" s="33"/>
      <c r="E44" s="33"/>
      <c r="F44" s="33"/>
      <c r="G44" s="33">
        <f t="shared" si="0"/>
        <v>0</v>
      </c>
      <c r="H44" s="34"/>
    </row>
    <row r="45" spans="1:8" x14ac:dyDescent="0.2">
      <c r="A45" s="8" t="s">
        <v>74</v>
      </c>
      <c r="B45" s="23" t="s">
        <v>133</v>
      </c>
      <c r="C45" s="33"/>
      <c r="D45" s="33"/>
      <c r="E45" s="33"/>
      <c r="F45" s="33"/>
      <c r="G45" s="33">
        <f t="shared" si="0"/>
        <v>0</v>
      </c>
      <c r="H45" s="34"/>
    </row>
    <row r="46" spans="1:8" x14ac:dyDescent="0.2">
      <c r="A46" s="8" t="s">
        <v>73</v>
      </c>
      <c r="B46" s="23" t="s">
        <v>133</v>
      </c>
      <c r="C46" s="33"/>
      <c r="D46" s="33"/>
      <c r="E46" s="33"/>
      <c r="F46" s="33"/>
      <c r="G46" s="33">
        <f t="shared" si="0"/>
        <v>0</v>
      </c>
      <c r="H46" s="34"/>
    </row>
    <row r="47" spans="1:8" x14ac:dyDescent="0.2">
      <c r="A47" s="8" t="s">
        <v>87</v>
      </c>
      <c r="B47" s="6"/>
      <c r="C47" s="33"/>
      <c r="D47" s="33"/>
      <c r="E47" s="33"/>
      <c r="F47" s="33"/>
      <c r="G47" s="33">
        <f t="shared" si="0"/>
        <v>0</v>
      </c>
      <c r="H47" s="34"/>
    </row>
    <row r="48" spans="1:8" x14ac:dyDescent="0.2">
      <c r="A48" s="8" t="s">
        <v>117</v>
      </c>
      <c r="B48" s="6"/>
      <c r="C48" s="33"/>
      <c r="D48" s="33"/>
      <c r="E48" s="33"/>
      <c r="F48" s="33"/>
      <c r="G48" s="33">
        <f t="shared" si="0"/>
        <v>0</v>
      </c>
      <c r="H48" s="34"/>
    </row>
    <row r="49" spans="1:8" x14ac:dyDescent="0.2">
      <c r="A49" s="7"/>
      <c r="B49" s="6"/>
      <c r="C49" s="33"/>
      <c r="D49" s="33"/>
      <c r="E49" s="33"/>
      <c r="F49" s="33"/>
      <c r="G49" s="33"/>
      <c r="H49" s="34"/>
    </row>
    <row r="50" spans="1:8" x14ac:dyDescent="0.2">
      <c r="A50" s="14" t="s">
        <v>0</v>
      </c>
      <c r="B50" s="15"/>
      <c r="C50" s="31"/>
      <c r="D50" s="31"/>
      <c r="E50" s="31"/>
      <c r="F50" s="31"/>
      <c r="G50" s="31"/>
      <c r="H50" s="43"/>
    </row>
    <row r="51" spans="1:8" x14ac:dyDescent="0.2">
      <c r="A51" s="7" t="s">
        <v>3</v>
      </c>
      <c r="B51" s="22" t="s">
        <v>128</v>
      </c>
      <c r="C51" s="33"/>
      <c r="D51" s="33"/>
      <c r="E51" s="33"/>
      <c r="F51" s="33"/>
      <c r="G51" s="33">
        <f t="shared" si="0"/>
        <v>0</v>
      </c>
      <c r="H51" s="34"/>
    </row>
    <row r="52" spans="1:8" x14ac:dyDescent="0.2">
      <c r="A52" s="7" t="s">
        <v>41</v>
      </c>
      <c r="B52" s="22" t="s">
        <v>157</v>
      </c>
      <c r="C52" s="33"/>
      <c r="D52" s="33"/>
      <c r="E52" s="33"/>
      <c r="F52" s="33"/>
      <c r="G52" s="33">
        <f t="shared" si="0"/>
        <v>0</v>
      </c>
      <c r="H52" s="34"/>
    </row>
    <row r="53" spans="1:8" ht="38.25" x14ac:dyDescent="0.2">
      <c r="A53" s="7" t="s">
        <v>15</v>
      </c>
      <c r="B53" s="22" t="s">
        <v>127</v>
      </c>
      <c r="C53" s="33"/>
      <c r="D53" s="33"/>
      <c r="E53" s="46" t="s">
        <v>181</v>
      </c>
      <c r="F53" s="33"/>
      <c r="G53" s="33">
        <v>267.51</v>
      </c>
      <c r="H53" s="34">
        <f>G53</f>
        <v>267.51</v>
      </c>
    </row>
    <row r="54" spans="1:8" x14ac:dyDescent="0.2">
      <c r="A54" s="7" t="s">
        <v>16</v>
      </c>
      <c r="B54" s="22" t="s">
        <v>176</v>
      </c>
      <c r="C54" s="33"/>
      <c r="D54" s="33"/>
      <c r="E54" s="54">
        <v>286.27</v>
      </c>
      <c r="F54" s="33"/>
      <c r="G54" s="33">
        <f t="shared" si="0"/>
        <v>286.27</v>
      </c>
      <c r="H54" s="34">
        <f>G54</f>
        <v>286.27</v>
      </c>
    </row>
    <row r="55" spans="1:8" x14ac:dyDescent="0.2">
      <c r="A55" s="7" t="s">
        <v>17</v>
      </c>
      <c r="B55" s="27" t="s">
        <v>177</v>
      </c>
      <c r="C55" s="33"/>
      <c r="D55" s="33"/>
      <c r="E55" s="33">
        <v>125</v>
      </c>
      <c r="F55" s="33"/>
      <c r="G55" s="33">
        <f t="shared" si="0"/>
        <v>125</v>
      </c>
      <c r="H55" s="34">
        <f>G55</f>
        <v>125</v>
      </c>
    </row>
    <row r="56" spans="1:8" x14ac:dyDescent="0.2">
      <c r="A56" s="7" t="s">
        <v>18</v>
      </c>
      <c r="B56" s="22" t="s">
        <v>127</v>
      </c>
      <c r="C56" s="33"/>
      <c r="D56" s="33"/>
      <c r="E56" s="33"/>
      <c r="F56" s="33"/>
      <c r="G56" s="33">
        <f t="shared" si="0"/>
        <v>0</v>
      </c>
      <c r="H56" s="34"/>
    </row>
    <row r="57" spans="1:8" x14ac:dyDescent="0.2">
      <c r="A57" s="7" t="s">
        <v>9</v>
      </c>
      <c r="B57" s="22" t="s">
        <v>127</v>
      </c>
      <c r="C57" s="33"/>
      <c r="D57" s="33"/>
      <c r="E57" s="33"/>
      <c r="F57" s="33"/>
      <c r="G57" s="33">
        <f t="shared" si="0"/>
        <v>0</v>
      </c>
      <c r="H57" s="34"/>
    </row>
    <row r="58" spans="1:8" x14ac:dyDescent="0.2">
      <c r="A58" s="7" t="s">
        <v>42</v>
      </c>
      <c r="B58" s="22" t="s">
        <v>127</v>
      </c>
      <c r="C58" s="33"/>
      <c r="D58" s="33"/>
      <c r="E58" s="33"/>
      <c r="F58" s="33"/>
      <c r="G58" s="33">
        <f t="shared" si="0"/>
        <v>0</v>
      </c>
      <c r="H58" s="34"/>
    </row>
    <row r="59" spans="1:8" x14ac:dyDescent="0.2">
      <c r="A59" s="7" t="s">
        <v>87</v>
      </c>
      <c r="B59" s="22" t="s">
        <v>127</v>
      </c>
      <c r="C59" s="33"/>
      <c r="D59" s="33"/>
      <c r="E59" s="33"/>
      <c r="F59" s="33"/>
      <c r="G59" s="33">
        <f t="shared" si="0"/>
        <v>0</v>
      </c>
      <c r="H59" s="34"/>
    </row>
    <row r="60" spans="1:8" x14ac:dyDescent="0.2">
      <c r="A60" s="7" t="s">
        <v>117</v>
      </c>
      <c r="B60" s="22" t="s">
        <v>127</v>
      </c>
      <c r="C60" s="33"/>
      <c r="D60" s="33"/>
      <c r="E60" s="33"/>
      <c r="F60" s="33"/>
      <c r="G60" s="33">
        <f t="shared" si="0"/>
        <v>0</v>
      </c>
      <c r="H60" s="34"/>
    </row>
    <row r="61" spans="1:8" x14ac:dyDescent="0.2">
      <c r="A61" s="7"/>
      <c r="B61" s="6"/>
      <c r="C61" s="33"/>
      <c r="D61" s="33"/>
      <c r="E61" s="33"/>
      <c r="F61" s="33"/>
      <c r="G61" s="33"/>
      <c r="H61" s="34"/>
    </row>
    <row r="62" spans="1:8" x14ac:dyDescent="0.2">
      <c r="A62" s="14" t="s">
        <v>1</v>
      </c>
      <c r="B62" s="15"/>
      <c r="C62" s="31"/>
      <c r="D62" s="31"/>
      <c r="E62" s="31"/>
      <c r="F62" s="31"/>
      <c r="G62" s="31"/>
      <c r="H62" s="43"/>
    </row>
    <row r="63" spans="1:8" x14ac:dyDescent="0.2">
      <c r="A63" s="8" t="s">
        <v>19</v>
      </c>
      <c r="B63" s="22" t="s">
        <v>128</v>
      </c>
      <c r="C63" s="33"/>
      <c r="D63" s="33"/>
      <c r="E63" s="33"/>
      <c r="F63" s="33"/>
      <c r="G63" s="33">
        <f t="shared" si="0"/>
        <v>0</v>
      </c>
      <c r="H63" s="34"/>
    </row>
    <row r="64" spans="1:8" x14ac:dyDescent="0.2">
      <c r="A64" s="8" t="s">
        <v>20</v>
      </c>
      <c r="B64" s="22" t="s">
        <v>128</v>
      </c>
      <c r="C64" s="33"/>
      <c r="D64" s="33"/>
      <c r="E64" s="33"/>
      <c r="F64" s="33"/>
      <c r="G64" s="33">
        <f t="shared" si="0"/>
        <v>0</v>
      </c>
      <c r="H64" s="34"/>
    </row>
    <row r="65" spans="1:9" x14ac:dyDescent="0.2">
      <c r="A65" s="8" t="s">
        <v>21</v>
      </c>
      <c r="B65" s="22" t="s">
        <v>128</v>
      </c>
      <c r="C65" s="33"/>
      <c r="D65" s="33"/>
      <c r="E65" s="33"/>
      <c r="F65" s="33"/>
      <c r="G65" s="33">
        <f t="shared" si="0"/>
        <v>0</v>
      </c>
      <c r="H65" s="34"/>
    </row>
    <row r="66" spans="1:9" x14ac:dyDescent="0.2">
      <c r="A66" s="8" t="s">
        <v>22</v>
      </c>
      <c r="B66" s="22" t="s">
        <v>128</v>
      </c>
      <c r="C66" s="33"/>
      <c r="D66" s="33"/>
      <c r="E66" s="33"/>
      <c r="F66" s="33"/>
      <c r="G66" s="33">
        <f t="shared" si="0"/>
        <v>0</v>
      </c>
      <c r="H66" s="34"/>
    </row>
    <row r="67" spans="1:9" x14ac:dyDescent="0.2">
      <c r="A67" s="26" t="s">
        <v>83</v>
      </c>
      <c r="B67" s="27" t="s">
        <v>154</v>
      </c>
      <c r="C67" s="41">
        <f>239</f>
        <v>239</v>
      </c>
      <c r="D67" s="41"/>
      <c r="E67" s="47">
        <f>6.6</f>
        <v>6.6</v>
      </c>
      <c r="F67" s="47" t="s">
        <v>167</v>
      </c>
      <c r="G67" s="41">
        <v>358.5</v>
      </c>
      <c r="H67" s="50" t="s">
        <v>182</v>
      </c>
    </row>
    <row r="68" spans="1:9" x14ac:dyDescent="0.2">
      <c r="A68" s="26" t="s">
        <v>87</v>
      </c>
      <c r="B68" s="27" t="s">
        <v>127</v>
      </c>
      <c r="C68" s="41"/>
      <c r="D68" s="41"/>
      <c r="E68" s="41"/>
      <c r="F68" s="41"/>
      <c r="G68" s="41">
        <f t="shared" ref="G68:G131" si="1">MAX(C68:F68)</f>
        <v>0</v>
      </c>
      <c r="H68" s="40"/>
      <c r="I68" s="32" t="s">
        <v>153</v>
      </c>
    </row>
    <row r="69" spans="1:9" x14ac:dyDescent="0.2">
      <c r="A69" s="8" t="s">
        <v>117</v>
      </c>
      <c r="B69" s="22" t="s">
        <v>178</v>
      </c>
      <c r="C69" s="33"/>
      <c r="D69" s="33"/>
      <c r="E69" s="33">
        <v>209.99</v>
      </c>
      <c r="F69" s="33"/>
      <c r="G69" s="33">
        <f t="shared" si="1"/>
        <v>209.99</v>
      </c>
      <c r="H69" s="51" t="s">
        <v>183</v>
      </c>
    </row>
    <row r="70" spans="1:9" x14ac:dyDescent="0.2">
      <c r="A70" s="7"/>
      <c r="B70" s="6"/>
      <c r="C70" s="33"/>
      <c r="D70" s="33"/>
      <c r="E70" s="33"/>
      <c r="F70" s="33"/>
      <c r="G70" s="33"/>
      <c r="H70" s="34"/>
    </row>
    <row r="71" spans="1:9" x14ac:dyDescent="0.2">
      <c r="A71" s="14" t="s">
        <v>2</v>
      </c>
      <c r="B71" s="15"/>
      <c r="C71" s="31"/>
      <c r="D71" s="31"/>
      <c r="E71" s="31"/>
      <c r="F71" s="31"/>
      <c r="G71" s="31"/>
      <c r="H71" s="43"/>
    </row>
    <row r="72" spans="1:9" x14ac:dyDescent="0.2">
      <c r="A72" s="7" t="s">
        <v>23</v>
      </c>
      <c r="B72" s="22" t="s">
        <v>128</v>
      </c>
      <c r="C72" s="33"/>
      <c r="D72" s="33"/>
      <c r="E72" s="33"/>
      <c r="F72" s="33"/>
      <c r="G72" s="33">
        <f t="shared" si="1"/>
        <v>0</v>
      </c>
      <c r="H72" s="34"/>
    </row>
    <row r="73" spans="1:9" x14ac:dyDescent="0.2">
      <c r="A73" s="8" t="s">
        <v>20</v>
      </c>
      <c r="B73" s="22" t="s">
        <v>128</v>
      </c>
      <c r="C73" s="33"/>
      <c r="D73" s="33"/>
      <c r="E73" s="33"/>
      <c r="F73" s="33"/>
      <c r="G73" s="33">
        <f t="shared" si="1"/>
        <v>0</v>
      </c>
      <c r="H73" s="34"/>
    </row>
    <row r="74" spans="1:9" x14ac:dyDescent="0.2">
      <c r="A74" s="7" t="s">
        <v>21</v>
      </c>
      <c r="B74" s="22" t="s">
        <v>128</v>
      </c>
      <c r="C74" s="33"/>
      <c r="D74" s="33"/>
      <c r="E74" s="33"/>
      <c r="F74" s="33"/>
      <c r="G74" s="33">
        <f t="shared" si="1"/>
        <v>0</v>
      </c>
      <c r="H74" s="34"/>
    </row>
    <row r="75" spans="1:9" x14ac:dyDescent="0.2">
      <c r="A75" s="7" t="s">
        <v>24</v>
      </c>
      <c r="B75" s="22" t="s">
        <v>128</v>
      </c>
      <c r="C75" s="33"/>
      <c r="D75" s="33"/>
      <c r="E75" s="33"/>
      <c r="F75" s="33"/>
      <c r="G75" s="33">
        <f t="shared" si="1"/>
        <v>0</v>
      </c>
      <c r="H75" s="34"/>
    </row>
    <row r="76" spans="1:9" x14ac:dyDescent="0.2">
      <c r="A76" s="7" t="s">
        <v>25</v>
      </c>
      <c r="B76" s="22" t="s">
        <v>128</v>
      </c>
      <c r="C76" s="33"/>
      <c r="D76" s="33"/>
      <c r="E76" s="33"/>
      <c r="F76" s="33"/>
      <c r="G76" s="33">
        <f t="shared" si="1"/>
        <v>0</v>
      </c>
      <c r="H76" s="34"/>
    </row>
    <row r="77" spans="1:9" x14ac:dyDescent="0.2">
      <c r="A77" s="7" t="s">
        <v>87</v>
      </c>
      <c r="B77" s="22" t="s">
        <v>127</v>
      </c>
      <c r="C77" s="33"/>
      <c r="D77" s="33"/>
      <c r="E77" s="33"/>
      <c r="F77" s="33"/>
      <c r="G77" s="33">
        <f t="shared" si="1"/>
        <v>0</v>
      </c>
      <c r="H77" s="34"/>
    </row>
    <row r="78" spans="1:9" x14ac:dyDescent="0.2">
      <c r="A78" s="7" t="s">
        <v>117</v>
      </c>
      <c r="B78" s="22" t="s">
        <v>127</v>
      </c>
      <c r="C78" s="33"/>
      <c r="D78" s="33"/>
      <c r="E78" s="33"/>
      <c r="F78" s="33"/>
      <c r="G78" s="33">
        <f t="shared" si="1"/>
        <v>0</v>
      </c>
      <c r="H78" s="34"/>
    </row>
    <row r="79" spans="1:9" x14ac:dyDescent="0.2">
      <c r="A79" s="7"/>
      <c r="B79" s="6"/>
      <c r="C79" s="33"/>
      <c r="D79" s="33"/>
      <c r="E79" s="33"/>
      <c r="F79" s="33"/>
      <c r="G79" s="33"/>
      <c r="H79" s="34"/>
    </row>
    <row r="80" spans="1:9" x14ac:dyDescent="0.2">
      <c r="A80" s="14" t="s">
        <v>4</v>
      </c>
      <c r="B80" s="15"/>
      <c r="C80" s="31"/>
      <c r="D80" s="31"/>
      <c r="E80" s="31"/>
      <c r="F80" s="31"/>
      <c r="G80" s="31"/>
      <c r="H80" s="43"/>
    </row>
    <row r="81" spans="1:9" x14ac:dyDescent="0.2">
      <c r="A81" s="7" t="s">
        <v>5</v>
      </c>
      <c r="B81" s="27" t="s">
        <v>150</v>
      </c>
      <c r="C81" s="33">
        <v>974.99</v>
      </c>
      <c r="D81" s="33"/>
      <c r="E81" s="33">
        <v>375</v>
      </c>
      <c r="F81" s="33"/>
      <c r="G81" s="33"/>
      <c r="H81" s="34"/>
    </row>
    <row r="82" spans="1:9" x14ac:dyDescent="0.2">
      <c r="A82" s="7" t="s">
        <v>6</v>
      </c>
      <c r="B82" s="22" t="s">
        <v>127</v>
      </c>
      <c r="C82" s="33"/>
      <c r="D82" s="33"/>
      <c r="E82" s="33"/>
      <c r="F82" s="33"/>
      <c r="G82" s="33">
        <f t="shared" si="1"/>
        <v>0</v>
      </c>
      <c r="H82" s="34"/>
      <c r="I82" s="32" t="s">
        <v>174</v>
      </c>
    </row>
    <row r="83" spans="1:9" x14ac:dyDescent="0.2">
      <c r="A83" s="7" t="s">
        <v>69</v>
      </c>
      <c r="B83" s="22" t="s">
        <v>128</v>
      </c>
      <c r="C83" s="33"/>
      <c r="D83" s="33"/>
      <c r="E83" s="33"/>
      <c r="F83" s="33"/>
      <c r="G83" s="33">
        <f t="shared" si="1"/>
        <v>0</v>
      </c>
      <c r="H83" s="34"/>
    </row>
    <row r="84" spans="1:9" x14ac:dyDescent="0.2">
      <c r="A84" s="7" t="s">
        <v>10</v>
      </c>
      <c r="B84" s="22" t="s">
        <v>128</v>
      </c>
      <c r="C84" s="33"/>
      <c r="D84" s="33"/>
      <c r="E84" s="33"/>
      <c r="F84" s="33"/>
      <c r="G84" s="33">
        <f t="shared" si="1"/>
        <v>0</v>
      </c>
      <c r="H84" s="34"/>
    </row>
    <row r="85" spans="1:9" x14ac:dyDescent="0.2">
      <c r="A85" s="7" t="s">
        <v>11</v>
      </c>
      <c r="B85" s="22" t="s">
        <v>128</v>
      </c>
      <c r="C85" s="33"/>
      <c r="D85" s="33"/>
      <c r="E85" s="33"/>
      <c r="F85" s="33"/>
      <c r="G85" s="33">
        <f t="shared" si="1"/>
        <v>0</v>
      </c>
      <c r="H85" s="34"/>
    </row>
    <row r="86" spans="1:9" x14ac:dyDescent="0.2">
      <c r="A86" s="7" t="s">
        <v>12</v>
      </c>
      <c r="B86" s="27" t="s">
        <v>144</v>
      </c>
      <c r="C86" s="33"/>
      <c r="D86" s="33"/>
      <c r="E86" s="33">
        <v>180</v>
      </c>
      <c r="F86" s="33"/>
      <c r="G86" s="33">
        <f t="shared" si="1"/>
        <v>180</v>
      </c>
      <c r="H86" s="51" t="s">
        <v>184</v>
      </c>
    </row>
    <row r="87" spans="1:9" x14ac:dyDescent="0.2">
      <c r="A87" s="7" t="s">
        <v>13</v>
      </c>
      <c r="B87" s="27" t="s">
        <v>144</v>
      </c>
      <c r="C87" s="33"/>
      <c r="D87" s="33"/>
      <c r="E87" s="33">
        <v>80</v>
      </c>
      <c r="F87" s="33"/>
      <c r="G87" s="33">
        <f t="shared" si="1"/>
        <v>80</v>
      </c>
      <c r="H87" s="51" t="s">
        <v>185</v>
      </c>
    </row>
    <row r="88" spans="1:9" x14ac:dyDescent="0.2">
      <c r="A88" s="7" t="s">
        <v>14</v>
      </c>
      <c r="B88" s="27" t="s">
        <v>144</v>
      </c>
      <c r="C88" s="33"/>
      <c r="D88" s="33"/>
      <c r="E88" s="33">
        <v>65</v>
      </c>
      <c r="F88" s="33"/>
      <c r="G88" s="33">
        <f t="shared" si="1"/>
        <v>65</v>
      </c>
      <c r="H88" s="51" t="s">
        <v>186</v>
      </c>
    </row>
    <row r="89" spans="1:9" x14ac:dyDescent="0.2">
      <c r="A89" s="7" t="s">
        <v>85</v>
      </c>
      <c r="B89" s="22" t="s">
        <v>134</v>
      </c>
      <c r="C89" s="33"/>
      <c r="D89" s="33"/>
      <c r="E89" s="33"/>
      <c r="F89" s="33"/>
      <c r="G89" s="33">
        <f t="shared" si="1"/>
        <v>0</v>
      </c>
      <c r="H89" s="34"/>
    </row>
    <row r="90" spans="1:9" x14ac:dyDescent="0.2">
      <c r="A90" s="53" t="s">
        <v>84</v>
      </c>
      <c r="B90" s="27" t="s">
        <v>171</v>
      </c>
      <c r="C90" s="41"/>
      <c r="D90" s="41"/>
      <c r="E90" s="41"/>
      <c r="F90" s="41"/>
      <c r="G90" s="41">
        <f t="shared" si="1"/>
        <v>0</v>
      </c>
      <c r="H90" s="40"/>
    </row>
    <row r="91" spans="1:9" x14ac:dyDescent="0.2">
      <c r="A91" s="7" t="s">
        <v>87</v>
      </c>
      <c r="B91" s="27" t="s">
        <v>127</v>
      </c>
      <c r="C91" s="33"/>
      <c r="D91" s="33"/>
      <c r="E91" s="33"/>
      <c r="F91" s="33"/>
      <c r="G91" s="33">
        <f t="shared" si="1"/>
        <v>0</v>
      </c>
      <c r="H91" s="34"/>
    </row>
    <row r="92" spans="1:9" x14ac:dyDescent="0.2">
      <c r="A92" s="10" t="s">
        <v>117</v>
      </c>
      <c r="B92" s="27" t="s">
        <v>173</v>
      </c>
      <c r="C92" s="41">
        <v>399</v>
      </c>
      <c r="D92" s="41"/>
      <c r="E92" s="41">
        <v>409</v>
      </c>
      <c r="F92" s="47" t="s">
        <v>187</v>
      </c>
      <c r="G92" s="41" t="str">
        <f>F92</f>
        <v>(409-399)*1,5</v>
      </c>
      <c r="H92" s="50" t="s">
        <v>175</v>
      </c>
    </row>
    <row r="93" spans="1:9" ht="15.75" customHeight="1" x14ac:dyDescent="0.2">
      <c r="A93" s="7"/>
      <c r="B93" s="6"/>
      <c r="C93" s="33"/>
      <c r="D93" s="33"/>
      <c r="E93" s="33"/>
      <c r="F93" s="33"/>
      <c r="G93" s="33"/>
      <c r="H93" s="34"/>
      <c r="I93" s="32" t="s">
        <v>172</v>
      </c>
    </row>
    <row r="94" spans="1:9" x14ac:dyDescent="0.2">
      <c r="A94" s="14" t="s">
        <v>8</v>
      </c>
      <c r="B94" s="15"/>
      <c r="C94" s="31"/>
      <c r="D94" s="31"/>
      <c r="E94" s="31"/>
      <c r="F94" s="31"/>
      <c r="G94" s="31"/>
      <c r="H94" s="43"/>
    </row>
    <row r="95" spans="1:9" x14ac:dyDescent="0.2">
      <c r="A95" s="7" t="s">
        <v>27</v>
      </c>
      <c r="B95" s="22" t="s">
        <v>129</v>
      </c>
      <c r="C95" s="33"/>
      <c r="D95" s="33"/>
      <c r="E95" s="33"/>
      <c r="F95" s="33"/>
      <c r="G95" s="33">
        <f t="shared" si="1"/>
        <v>0</v>
      </c>
      <c r="H95" s="34"/>
    </row>
    <row r="96" spans="1:9" x14ac:dyDescent="0.2">
      <c r="A96" s="7" t="s">
        <v>86</v>
      </c>
      <c r="B96" s="23" t="s">
        <v>133</v>
      </c>
      <c r="C96" s="33"/>
      <c r="D96" s="33"/>
      <c r="E96" s="33"/>
      <c r="F96" s="33"/>
      <c r="G96" s="33">
        <f t="shared" si="1"/>
        <v>0</v>
      </c>
      <c r="H96" s="34"/>
    </row>
    <row r="97" spans="1:8" x14ac:dyDescent="0.2">
      <c r="A97" s="7" t="s">
        <v>43</v>
      </c>
      <c r="B97" s="22" t="s">
        <v>127</v>
      </c>
      <c r="C97" s="33"/>
      <c r="D97" s="33"/>
      <c r="E97" s="33"/>
      <c r="F97" s="33"/>
      <c r="G97" s="33">
        <f t="shared" si="1"/>
        <v>0</v>
      </c>
      <c r="H97" s="34"/>
    </row>
    <row r="98" spans="1:8" x14ac:dyDescent="0.2">
      <c r="A98" s="7" t="s">
        <v>44</v>
      </c>
      <c r="B98" s="22" t="s">
        <v>127</v>
      </c>
      <c r="C98" s="33"/>
      <c r="D98" s="33"/>
      <c r="E98" s="33"/>
      <c r="F98" s="33"/>
      <c r="G98" s="33">
        <f t="shared" si="1"/>
        <v>0</v>
      </c>
      <c r="H98" s="34"/>
    </row>
    <row r="99" spans="1:8" x14ac:dyDescent="0.2">
      <c r="A99" s="7" t="s">
        <v>45</v>
      </c>
      <c r="B99" s="23" t="s">
        <v>133</v>
      </c>
      <c r="C99" s="33"/>
      <c r="D99" s="33"/>
      <c r="E99" s="33"/>
      <c r="F99" s="33"/>
      <c r="G99" s="33">
        <f t="shared" si="1"/>
        <v>0</v>
      </c>
      <c r="H99" s="34"/>
    </row>
    <row r="100" spans="1:8" x14ac:dyDescent="0.2">
      <c r="A100" s="10" t="s">
        <v>87</v>
      </c>
      <c r="B100" s="27" t="s">
        <v>162</v>
      </c>
      <c r="C100" s="41"/>
      <c r="D100" s="41"/>
      <c r="E100" s="41"/>
      <c r="F100" s="41"/>
      <c r="G100" s="41">
        <f t="shared" si="1"/>
        <v>0</v>
      </c>
      <c r="H100" s="40"/>
    </row>
    <row r="101" spans="1:8" x14ac:dyDescent="0.2">
      <c r="A101" s="7" t="s">
        <v>117</v>
      </c>
      <c r="B101" s="22" t="s">
        <v>127</v>
      </c>
      <c r="C101" s="33"/>
      <c r="D101" s="33"/>
      <c r="E101" s="33"/>
      <c r="F101" s="33"/>
      <c r="G101" s="33">
        <f t="shared" si="1"/>
        <v>0</v>
      </c>
      <c r="H101" s="34"/>
    </row>
    <row r="102" spans="1:8" x14ac:dyDescent="0.2">
      <c r="A102" s="7"/>
      <c r="B102" s="6"/>
      <c r="C102" s="33"/>
      <c r="D102" s="33"/>
      <c r="E102" s="33"/>
      <c r="F102" s="33"/>
      <c r="G102" s="33"/>
      <c r="H102" s="34"/>
    </row>
    <row r="103" spans="1:8" x14ac:dyDescent="0.2">
      <c r="A103" s="14" t="s">
        <v>26</v>
      </c>
      <c r="B103" s="15"/>
      <c r="C103" s="31"/>
      <c r="D103" s="31"/>
      <c r="E103" s="31"/>
      <c r="F103" s="31"/>
      <c r="G103" s="31"/>
      <c r="H103" s="43"/>
    </row>
    <row r="104" spans="1:8" x14ac:dyDescent="0.2">
      <c r="A104" s="7" t="s">
        <v>33</v>
      </c>
      <c r="B104" s="22" t="s">
        <v>127</v>
      </c>
      <c r="C104" s="33"/>
      <c r="D104" s="33"/>
      <c r="E104" s="33"/>
      <c r="F104" s="33"/>
      <c r="G104" s="33">
        <f t="shared" si="1"/>
        <v>0</v>
      </c>
      <c r="H104" s="34"/>
    </row>
    <row r="105" spans="1:8" x14ac:dyDescent="0.2">
      <c r="A105" s="7" t="s">
        <v>34</v>
      </c>
      <c r="B105" s="22" t="s">
        <v>193</v>
      </c>
      <c r="C105" s="33"/>
      <c r="D105" s="33"/>
      <c r="E105" s="33">
        <v>45.51</v>
      </c>
      <c r="F105" s="33"/>
      <c r="G105" s="33">
        <f t="shared" si="1"/>
        <v>45.51</v>
      </c>
      <c r="H105" s="34">
        <v>45.51</v>
      </c>
    </row>
    <row r="106" spans="1:8" x14ac:dyDescent="0.2">
      <c r="A106" s="7" t="s">
        <v>35</v>
      </c>
      <c r="B106" s="22" t="s">
        <v>127</v>
      </c>
      <c r="C106" s="33"/>
      <c r="D106" s="33"/>
      <c r="E106" s="33"/>
      <c r="F106" s="33"/>
      <c r="G106" s="33">
        <f t="shared" si="1"/>
        <v>0</v>
      </c>
      <c r="H106" s="34"/>
    </row>
    <row r="107" spans="1:8" x14ac:dyDescent="0.2">
      <c r="A107" s="7" t="s">
        <v>70</v>
      </c>
      <c r="B107" s="22" t="s">
        <v>127</v>
      </c>
      <c r="C107" s="33"/>
      <c r="D107" s="33"/>
      <c r="E107" s="33"/>
      <c r="F107" s="33"/>
      <c r="G107" s="33">
        <f t="shared" si="1"/>
        <v>0</v>
      </c>
      <c r="H107" s="34"/>
    </row>
    <row r="108" spans="1:8" x14ac:dyDescent="0.2">
      <c r="A108" s="7" t="s">
        <v>117</v>
      </c>
      <c r="B108" s="22" t="s">
        <v>127</v>
      </c>
      <c r="C108" s="33"/>
      <c r="D108" s="33"/>
      <c r="E108" s="33"/>
      <c r="F108" s="33"/>
      <c r="G108" s="33">
        <f t="shared" si="1"/>
        <v>0</v>
      </c>
      <c r="H108" s="34"/>
    </row>
    <row r="109" spans="1:8" x14ac:dyDescent="0.2">
      <c r="A109" s="7"/>
      <c r="B109" s="6"/>
      <c r="C109" s="33"/>
      <c r="D109" s="33"/>
      <c r="E109" s="33"/>
      <c r="F109" s="33"/>
      <c r="G109" s="33"/>
      <c r="H109" s="34"/>
    </row>
    <row r="110" spans="1:8" x14ac:dyDescent="0.2">
      <c r="A110" s="14" t="s">
        <v>29</v>
      </c>
      <c r="B110" s="15"/>
      <c r="C110" s="31"/>
      <c r="D110" s="31"/>
      <c r="E110" s="31"/>
      <c r="F110" s="31"/>
      <c r="G110" s="31"/>
      <c r="H110" s="43"/>
    </row>
    <row r="111" spans="1:8" x14ac:dyDescent="0.2">
      <c r="A111" s="7" t="s">
        <v>89</v>
      </c>
      <c r="B111" s="22" t="s">
        <v>127</v>
      </c>
      <c r="C111" s="33"/>
      <c r="D111" s="33"/>
      <c r="E111" s="33"/>
      <c r="F111" s="33"/>
      <c r="G111" s="33">
        <v>0</v>
      </c>
      <c r="H111" s="34"/>
    </row>
    <row r="112" spans="1:8" x14ac:dyDescent="0.2">
      <c r="A112" s="7" t="s">
        <v>90</v>
      </c>
      <c r="B112" s="22" t="s">
        <v>127</v>
      </c>
      <c r="C112" s="33"/>
      <c r="D112" s="33"/>
      <c r="E112" s="33"/>
      <c r="F112" s="33"/>
      <c r="G112" s="33">
        <f t="shared" si="1"/>
        <v>0</v>
      </c>
      <c r="H112" s="34"/>
    </row>
    <row r="113" spans="1:9" x14ac:dyDescent="0.2">
      <c r="A113" s="7" t="s">
        <v>30</v>
      </c>
      <c r="B113" s="22" t="s">
        <v>128</v>
      </c>
      <c r="C113" s="33"/>
      <c r="D113" s="33"/>
      <c r="E113" s="33"/>
      <c r="F113" s="33"/>
      <c r="G113" s="33">
        <f t="shared" si="1"/>
        <v>0</v>
      </c>
      <c r="H113" s="34"/>
    </row>
    <row r="114" spans="1:9" x14ac:dyDescent="0.2">
      <c r="A114" s="7" t="s">
        <v>31</v>
      </c>
      <c r="B114" s="22" t="s">
        <v>128</v>
      </c>
      <c r="C114" s="33"/>
      <c r="D114" s="33"/>
      <c r="E114" s="33"/>
      <c r="F114" s="33"/>
      <c r="G114" s="33">
        <f t="shared" si="1"/>
        <v>0</v>
      </c>
      <c r="H114" s="34"/>
    </row>
    <row r="115" spans="1:9" x14ac:dyDescent="0.2">
      <c r="A115" s="7" t="s">
        <v>32</v>
      </c>
      <c r="B115" s="22" t="s">
        <v>128</v>
      </c>
      <c r="C115" s="33"/>
      <c r="D115" s="33"/>
      <c r="E115" s="33"/>
      <c r="F115" s="33"/>
      <c r="G115" s="33">
        <f t="shared" si="1"/>
        <v>0</v>
      </c>
      <c r="H115" s="34"/>
    </row>
    <row r="116" spans="1:9" x14ac:dyDescent="0.2">
      <c r="A116" s="7" t="s">
        <v>91</v>
      </c>
      <c r="B116" s="22" t="s">
        <v>130</v>
      </c>
      <c r="C116" s="33"/>
      <c r="D116" s="33"/>
      <c r="E116" s="33"/>
      <c r="F116" s="33"/>
      <c r="G116" s="33">
        <f t="shared" si="1"/>
        <v>0</v>
      </c>
      <c r="H116" s="34"/>
    </row>
    <row r="117" spans="1:9" x14ac:dyDescent="0.2">
      <c r="A117" s="7" t="s">
        <v>46</v>
      </c>
      <c r="B117" s="22" t="s">
        <v>128</v>
      </c>
      <c r="C117" s="33"/>
      <c r="D117" s="33"/>
      <c r="E117" s="33"/>
      <c r="F117" s="33"/>
      <c r="G117" s="33">
        <f t="shared" si="1"/>
        <v>0</v>
      </c>
      <c r="H117" s="34"/>
    </row>
    <row r="118" spans="1:9" x14ac:dyDescent="0.2">
      <c r="A118" s="10" t="s">
        <v>48</v>
      </c>
      <c r="B118" s="27" t="s">
        <v>134</v>
      </c>
      <c r="C118" s="41"/>
      <c r="D118" s="41"/>
      <c r="E118" s="41"/>
      <c r="F118" s="41"/>
      <c r="G118" s="41">
        <f t="shared" si="1"/>
        <v>0</v>
      </c>
      <c r="H118" s="40"/>
    </row>
    <row r="119" spans="1:9" x14ac:dyDescent="0.2">
      <c r="A119" s="7" t="s">
        <v>71</v>
      </c>
      <c r="B119" s="22" t="s">
        <v>128</v>
      </c>
      <c r="C119" s="33"/>
      <c r="D119" s="33"/>
      <c r="E119" s="33"/>
      <c r="F119" s="33"/>
      <c r="G119" s="33">
        <f t="shared" si="1"/>
        <v>0</v>
      </c>
      <c r="H119" s="34"/>
    </row>
    <row r="120" spans="1:9" x14ac:dyDescent="0.2">
      <c r="A120" s="7" t="s">
        <v>49</v>
      </c>
      <c r="B120" s="22" t="s">
        <v>127</v>
      </c>
      <c r="C120" s="33"/>
      <c r="D120" s="33"/>
      <c r="E120" s="33"/>
      <c r="F120" s="33"/>
      <c r="G120" s="33">
        <f t="shared" si="1"/>
        <v>0</v>
      </c>
      <c r="H120" s="34"/>
    </row>
    <row r="121" spans="1:9" x14ac:dyDescent="0.2">
      <c r="A121" s="10" t="s">
        <v>50</v>
      </c>
      <c r="B121" s="27" t="s">
        <v>134</v>
      </c>
      <c r="C121" s="41"/>
      <c r="D121" s="41"/>
      <c r="E121" s="41"/>
      <c r="F121" s="41"/>
      <c r="G121" s="41">
        <f t="shared" si="1"/>
        <v>0</v>
      </c>
      <c r="H121" s="40"/>
    </row>
    <row r="122" spans="1:9" x14ac:dyDescent="0.2">
      <c r="A122" s="7" t="s">
        <v>51</v>
      </c>
      <c r="B122" s="22" t="s">
        <v>128</v>
      </c>
      <c r="C122" s="33"/>
      <c r="D122" s="33"/>
      <c r="E122" s="33"/>
      <c r="F122" s="33"/>
      <c r="G122" s="33">
        <f t="shared" si="1"/>
        <v>0</v>
      </c>
      <c r="H122" s="34"/>
    </row>
    <row r="123" spans="1:9" x14ac:dyDescent="0.2">
      <c r="A123" s="7" t="s">
        <v>72</v>
      </c>
      <c r="B123" s="22" t="s">
        <v>128</v>
      </c>
      <c r="C123" s="33"/>
      <c r="D123" s="33"/>
      <c r="E123" s="33"/>
      <c r="F123" s="33"/>
      <c r="G123" s="33">
        <f t="shared" si="1"/>
        <v>0</v>
      </c>
      <c r="H123" s="34"/>
    </row>
    <row r="124" spans="1:9" x14ac:dyDescent="0.2">
      <c r="A124" s="7" t="s">
        <v>87</v>
      </c>
      <c r="B124" s="22" t="s">
        <v>156</v>
      </c>
      <c r="C124" s="33">
        <v>299</v>
      </c>
      <c r="D124" s="33"/>
      <c r="E124" s="49">
        <f>7.3</f>
        <v>7.3</v>
      </c>
      <c r="F124" s="49" t="s">
        <v>168</v>
      </c>
      <c r="G124" s="33">
        <v>448.5</v>
      </c>
      <c r="H124" s="51" t="s">
        <v>188</v>
      </c>
    </row>
    <row r="125" spans="1:9" x14ac:dyDescent="0.2">
      <c r="A125" s="7" t="s">
        <v>117</v>
      </c>
      <c r="B125" s="22" t="s">
        <v>127</v>
      </c>
      <c r="C125" s="33"/>
      <c r="D125" s="33"/>
      <c r="E125" s="33"/>
      <c r="F125" s="33"/>
      <c r="G125" s="33">
        <f t="shared" si="1"/>
        <v>0</v>
      </c>
      <c r="H125" s="34"/>
      <c r="I125" t="s">
        <v>153</v>
      </c>
    </row>
    <row r="126" spans="1:9" x14ac:dyDescent="0.2">
      <c r="A126" s="7"/>
      <c r="B126" s="6"/>
      <c r="C126" s="33"/>
      <c r="D126" s="33"/>
      <c r="E126" s="33"/>
      <c r="F126" s="33"/>
      <c r="G126" s="33"/>
      <c r="H126" s="34"/>
    </row>
    <row r="127" spans="1:9" x14ac:dyDescent="0.2">
      <c r="A127" s="14" t="s">
        <v>53</v>
      </c>
      <c r="B127" s="15"/>
      <c r="C127" s="31"/>
      <c r="D127" s="31"/>
      <c r="E127" s="31"/>
      <c r="F127" s="31"/>
      <c r="G127" s="31"/>
      <c r="H127" s="43"/>
    </row>
    <row r="128" spans="1:9" x14ac:dyDescent="0.2">
      <c r="A128" s="10" t="s">
        <v>47</v>
      </c>
      <c r="B128" s="27" t="s">
        <v>128</v>
      </c>
      <c r="C128" s="41"/>
      <c r="D128" s="41"/>
      <c r="E128" s="41"/>
      <c r="F128" s="41"/>
      <c r="G128" s="41">
        <f t="shared" si="1"/>
        <v>0</v>
      </c>
      <c r="H128" s="40"/>
    </row>
    <row r="129" spans="1:8" x14ac:dyDescent="0.2">
      <c r="A129" s="7" t="s">
        <v>54</v>
      </c>
      <c r="B129" s="22" t="s">
        <v>131</v>
      </c>
      <c r="C129" s="33"/>
      <c r="D129" s="33"/>
      <c r="E129" s="33"/>
      <c r="F129" s="33"/>
      <c r="G129" s="33">
        <f t="shared" si="1"/>
        <v>0</v>
      </c>
      <c r="H129" s="34"/>
    </row>
    <row r="130" spans="1:8" x14ac:dyDescent="0.2">
      <c r="A130" s="7" t="s">
        <v>55</v>
      </c>
      <c r="B130" s="22" t="s">
        <v>128</v>
      </c>
      <c r="C130" s="33"/>
      <c r="D130" s="33"/>
      <c r="E130" s="33"/>
      <c r="F130" s="33"/>
      <c r="G130" s="33">
        <f t="shared" si="1"/>
        <v>0</v>
      </c>
      <c r="H130" s="34"/>
    </row>
    <row r="131" spans="1:8" x14ac:dyDescent="0.2">
      <c r="A131" s="7" t="s">
        <v>56</v>
      </c>
      <c r="B131" s="22" t="s">
        <v>131</v>
      </c>
      <c r="C131" s="33"/>
      <c r="D131" s="33"/>
      <c r="E131" s="33"/>
      <c r="F131" s="33"/>
      <c r="G131" s="33">
        <f t="shared" si="1"/>
        <v>0</v>
      </c>
      <c r="H131" s="34"/>
    </row>
    <row r="132" spans="1:8" x14ac:dyDescent="0.2">
      <c r="A132" s="7" t="s">
        <v>57</v>
      </c>
      <c r="B132" s="22" t="s">
        <v>131</v>
      </c>
      <c r="C132" s="33"/>
      <c r="D132" s="33"/>
      <c r="E132" s="33"/>
      <c r="F132" s="33"/>
      <c r="G132" s="33">
        <f t="shared" ref="G132:G148" si="2">MAX(C132:F132)</f>
        <v>0</v>
      </c>
      <c r="H132" s="34"/>
    </row>
    <row r="133" spans="1:8" x14ac:dyDescent="0.2">
      <c r="A133" s="7" t="s">
        <v>58</v>
      </c>
      <c r="B133" s="22" t="s">
        <v>128</v>
      </c>
      <c r="C133" s="33"/>
      <c r="D133" s="33"/>
      <c r="E133" s="33"/>
      <c r="F133" s="33"/>
      <c r="G133" s="33">
        <f t="shared" si="2"/>
        <v>0</v>
      </c>
      <c r="H133" s="34"/>
    </row>
    <row r="134" spans="1:8" x14ac:dyDescent="0.2">
      <c r="A134" s="7" t="s">
        <v>92</v>
      </c>
      <c r="B134" s="23" t="s">
        <v>133</v>
      </c>
      <c r="C134" s="33"/>
      <c r="D134" s="33"/>
      <c r="E134" s="33"/>
      <c r="F134" s="33"/>
      <c r="G134" s="33">
        <f t="shared" si="2"/>
        <v>0</v>
      </c>
      <c r="H134" s="34"/>
    </row>
    <row r="135" spans="1:8" x14ac:dyDescent="0.2">
      <c r="A135" s="7" t="s">
        <v>93</v>
      </c>
      <c r="B135" s="23" t="s">
        <v>133</v>
      </c>
      <c r="C135" s="33"/>
      <c r="D135" s="33"/>
      <c r="E135" s="33"/>
      <c r="F135" s="33"/>
      <c r="G135" s="33">
        <f t="shared" si="2"/>
        <v>0</v>
      </c>
      <c r="H135" s="34"/>
    </row>
    <row r="136" spans="1:8" x14ac:dyDescent="0.2">
      <c r="A136" s="9" t="s">
        <v>94</v>
      </c>
      <c r="B136" s="22" t="s">
        <v>132</v>
      </c>
      <c r="C136" s="33"/>
      <c r="D136" s="33"/>
      <c r="E136" s="33"/>
      <c r="F136" s="33"/>
      <c r="G136" s="33">
        <f t="shared" si="2"/>
        <v>0</v>
      </c>
      <c r="H136" s="34"/>
    </row>
    <row r="137" spans="1:8" x14ac:dyDescent="0.2">
      <c r="A137" s="7" t="s">
        <v>95</v>
      </c>
      <c r="B137" s="22" t="s">
        <v>127</v>
      </c>
      <c r="C137" s="33"/>
      <c r="D137" s="33"/>
      <c r="E137" s="33"/>
      <c r="F137" s="33"/>
      <c r="G137" s="33">
        <f t="shared" si="2"/>
        <v>0</v>
      </c>
      <c r="H137" s="34"/>
    </row>
    <row r="138" spans="1:8" x14ac:dyDescent="0.2">
      <c r="A138" s="10" t="s">
        <v>96</v>
      </c>
      <c r="B138" s="27" t="s">
        <v>163</v>
      </c>
      <c r="C138" s="41"/>
      <c r="D138" s="41"/>
      <c r="E138" s="41">
        <v>5.2</v>
      </c>
      <c r="F138" s="41"/>
      <c r="G138" s="41">
        <f t="shared" si="2"/>
        <v>5.2</v>
      </c>
      <c r="H138" s="50" t="s">
        <v>169</v>
      </c>
    </row>
    <row r="139" spans="1:8" x14ac:dyDescent="0.2">
      <c r="A139" s="7" t="s">
        <v>97</v>
      </c>
      <c r="B139" s="29" t="s">
        <v>137</v>
      </c>
      <c r="C139" s="33"/>
      <c r="D139" s="33"/>
      <c r="E139" s="33"/>
      <c r="F139" s="33"/>
      <c r="G139" s="33">
        <f t="shared" si="2"/>
        <v>0</v>
      </c>
      <c r="H139" s="34"/>
    </row>
    <row r="140" spans="1:8" x14ac:dyDescent="0.2">
      <c r="A140" s="7" t="s">
        <v>98</v>
      </c>
      <c r="B140" s="22" t="s">
        <v>128</v>
      </c>
      <c r="C140" s="33"/>
      <c r="D140" s="33"/>
      <c r="E140" s="33"/>
      <c r="F140" s="33"/>
      <c r="G140" s="33">
        <f t="shared" si="2"/>
        <v>0</v>
      </c>
      <c r="H140" s="34"/>
    </row>
    <row r="141" spans="1:8" x14ac:dyDescent="0.2">
      <c r="A141" s="7" t="s">
        <v>108</v>
      </c>
      <c r="B141" s="29" t="s">
        <v>137</v>
      </c>
      <c r="C141" s="33"/>
      <c r="D141" s="33"/>
      <c r="E141" s="33"/>
      <c r="F141" s="33"/>
      <c r="G141" s="33">
        <f t="shared" si="2"/>
        <v>0</v>
      </c>
      <c r="H141" s="34"/>
    </row>
    <row r="142" spans="1:8" x14ac:dyDescent="0.2">
      <c r="A142" s="7" t="s">
        <v>107</v>
      </c>
      <c r="B142" s="22" t="s">
        <v>127</v>
      </c>
      <c r="C142" s="33"/>
      <c r="D142" s="33"/>
      <c r="E142" s="33"/>
      <c r="F142" s="33"/>
      <c r="G142" s="33">
        <f t="shared" si="2"/>
        <v>0</v>
      </c>
      <c r="H142" s="34"/>
    </row>
    <row r="143" spans="1:8" x14ac:dyDescent="0.2">
      <c r="A143" s="10" t="s">
        <v>87</v>
      </c>
      <c r="B143" s="27" t="s">
        <v>127</v>
      </c>
      <c r="C143" s="41"/>
      <c r="D143" s="41"/>
      <c r="E143" s="41"/>
      <c r="F143" s="41"/>
      <c r="G143" s="41">
        <f t="shared" si="2"/>
        <v>0</v>
      </c>
      <c r="H143" s="40"/>
    </row>
    <row r="144" spans="1:8" x14ac:dyDescent="0.2">
      <c r="A144" s="7" t="s">
        <v>119</v>
      </c>
      <c r="B144" s="22" t="s">
        <v>128</v>
      </c>
      <c r="C144" s="33"/>
      <c r="D144" s="33"/>
      <c r="E144" s="33"/>
      <c r="F144" s="33"/>
      <c r="G144" s="33">
        <f t="shared" si="2"/>
        <v>0</v>
      </c>
      <c r="H144" s="34"/>
    </row>
    <row r="145" spans="1:8" x14ac:dyDescent="0.2">
      <c r="A145" s="7" t="s">
        <v>120</v>
      </c>
      <c r="B145" s="22" t="s">
        <v>127</v>
      </c>
      <c r="C145" s="33"/>
      <c r="D145" s="33"/>
      <c r="E145" s="33"/>
      <c r="F145" s="33"/>
      <c r="G145" s="33">
        <f t="shared" si="2"/>
        <v>0</v>
      </c>
      <c r="H145" s="34"/>
    </row>
    <row r="146" spans="1:8" x14ac:dyDescent="0.2">
      <c r="A146" s="7"/>
      <c r="B146" s="6"/>
      <c r="C146" s="33"/>
      <c r="D146" s="33"/>
      <c r="E146" s="33"/>
      <c r="F146" s="33"/>
      <c r="G146" s="33">
        <f t="shared" si="2"/>
        <v>0</v>
      </c>
      <c r="H146" s="34"/>
    </row>
    <row r="147" spans="1:8" x14ac:dyDescent="0.2">
      <c r="A147" s="7"/>
      <c r="B147" s="6"/>
      <c r="C147" s="33"/>
      <c r="D147" s="33"/>
      <c r="E147" s="33"/>
      <c r="F147" s="33"/>
      <c r="G147" s="33">
        <f t="shared" si="2"/>
        <v>0</v>
      </c>
      <c r="H147" s="34"/>
    </row>
    <row r="148" spans="1:8" x14ac:dyDescent="0.2">
      <c r="A148" s="7"/>
      <c r="B148" s="6"/>
      <c r="C148" s="33"/>
      <c r="D148" s="33"/>
      <c r="E148" s="33"/>
      <c r="F148" s="33"/>
      <c r="G148" s="33">
        <f t="shared" si="2"/>
        <v>0</v>
      </c>
      <c r="H148" s="34"/>
    </row>
    <row r="149" spans="1:8" x14ac:dyDescent="0.2">
      <c r="A149" s="7"/>
      <c r="B149" s="6"/>
      <c r="C149" s="33"/>
      <c r="D149" s="33"/>
      <c r="E149" s="33"/>
      <c r="F149" s="33"/>
      <c r="G149" s="33"/>
      <c r="H149" s="34"/>
    </row>
    <row r="150" spans="1:8" x14ac:dyDescent="0.2">
      <c r="B150" s="11" t="s">
        <v>116</v>
      </c>
      <c r="C150" s="11">
        <f>MSRP_spreadsheet!C150</f>
        <v>2856.0299999999997</v>
      </c>
      <c r="D150" s="11">
        <f>SUM(D4:D149)</f>
        <v>0</v>
      </c>
      <c r="E150" s="36">
        <f>MSRP_spreadsheet!E150</f>
        <v>7593.1961280000005</v>
      </c>
      <c r="F150" s="36">
        <f>MSRP_spreadsheet!F150</f>
        <v>822</v>
      </c>
      <c r="G150" s="36">
        <f>MSRP_spreadsheet!G150</f>
        <v>13122.236128</v>
      </c>
      <c r="H150" s="36">
        <f>MSRP_spreadsheet!H150</f>
        <v>11300.864422000002</v>
      </c>
    </row>
    <row r="152" spans="1:8" x14ac:dyDescent="0.2">
      <c r="B152" s="11" t="s">
        <v>115</v>
      </c>
      <c r="C152" s="35">
        <f>H150</f>
        <v>11300.864422000002</v>
      </c>
    </row>
    <row r="156" spans="1:8" x14ac:dyDescent="0.2">
      <c r="A156" s="2"/>
    </row>
    <row r="157" spans="1:8" x14ac:dyDescent="0.2">
      <c r="A157" s="66" t="s">
        <v>103</v>
      </c>
      <c r="B157" s="67"/>
      <c r="C157" s="67"/>
      <c r="D157" s="67"/>
      <c r="E157" s="67"/>
      <c r="F157" s="67"/>
      <c r="G157" s="67"/>
    </row>
    <row r="158" spans="1:8" x14ac:dyDescent="0.2">
      <c r="A158" s="63" t="s">
        <v>104</v>
      </c>
      <c r="B158" s="64"/>
      <c r="C158" s="64"/>
      <c r="D158" s="64"/>
      <c r="E158" s="64"/>
      <c r="F158" s="64"/>
      <c r="G158" s="65"/>
    </row>
    <row r="159" spans="1:8" x14ac:dyDescent="0.2">
      <c r="A159" s="57" t="s">
        <v>109</v>
      </c>
      <c r="B159" s="58"/>
      <c r="C159" s="58"/>
      <c r="D159" s="58"/>
      <c r="E159" s="58"/>
      <c r="F159" s="58"/>
      <c r="G159" s="59"/>
    </row>
    <row r="160" spans="1:8" x14ac:dyDescent="0.2">
      <c r="A160" s="57" t="s">
        <v>110</v>
      </c>
      <c r="B160" s="58"/>
      <c r="C160" s="58"/>
      <c r="D160" s="58"/>
      <c r="E160" s="58"/>
      <c r="F160" s="58"/>
      <c r="G160" s="59"/>
    </row>
    <row r="161" spans="1:7" x14ac:dyDescent="0.2">
      <c r="A161" s="57" t="s">
        <v>124</v>
      </c>
      <c r="B161" s="58"/>
      <c r="C161" s="58"/>
      <c r="D161" s="58"/>
      <c r="E161" s="58"/>
      <c r="F161" s="58"/>
      <c r="G161" s="59"/>
    </row>
    <row r="162" spans="1:7" x14ac:dyDescent="0.2">
      <c r="A162" s="57" t="s">
        <v>125</v>
      </c>
      <c r="B162" s="58"/>
      <c r="C162" s="58"/>
      <c r="D162" s="58"/>
      <c r="E162" s="58"/>
      <c r="F162" s="58"/>
      <c r="G162" s="59"/>
    </row>
    <row r="163" spans="1:7" x14ac:dyDescent="0.2">
      <c r="A163" s="60" t="s">
        <v>111</v>
      </c>
      <c r="B163" s="61"/>
      <c r="C163" s="61"/>
      <c r="D163" s="61"/>
      <c r="E163" s="61"/>
      <c r="F163" s="61"/>
      <c r="G163" s="62"/>
    </row>
  </sheetData>
  <mergeCells count="8">
    <mergeCell ref="A162:G162"/>
    <mergeCell ref="A163:G163"/>
    <mergeCell ref="C1:H1"/>
    <mergeCell ref="A157:G157"/>
    <mergeCell ref="A158:G158"/>
    <mergeCell ref="A159:G159"/>
    <mergeCell ref="A160:G160"/>
    <mergeCell ref="A161:G161"/>
  </mergeCells>
  <printOptions horizontalCentered="1"/>
  <pageMargins left="0.2" right="0.2" top="0.75" bottom="0.5" header="0.25" footer="0"/>
  <pageSetup orientation="landscape" r:id="rId1"/>
  <headerFooter alignWithMargins="0">
    <oddHeader>&amp;C&amp;"Arial,Bold"&amp;12[insert school name]
SAE 2008 Clean Snowmobile Challenge - MSRP</oddHeader>
    <oddFooter>&amp;CPage &amp;P of &amp;N&amp;R&amp;D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501"/>
  <sheetViews>
    <sheetView tabSelected="1" zoomScale="70" zoomScaleNormal="70" workbookViewId="0">
      <selection activeCell="AB481" sqref="AB481"/>
    </sheetView>
  </sheetViews>
  <sheetFormatPr baseColWidth="10" defaultColWidth="9.140625" defaultRowHeight="12.75" x14ac:dyDescent="0.2"/>
  <sheetData>
    <row r="1" spans="1:37" ht="12.75" customHeight="1" x14ac:dyDescent="0.2"/>
    <row r="2" spans="1:37" ht="26.25" customHeight="1" x14ac:dyDescent="0.2">
      <c r="A2" s="71" t="s">
        <v>126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2"/>
    </row>
    <row r="3" spans="1:37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1"/>
    </row>
    <row r="4" spans="1:37" x14ac:dyDescent="0.2">
      <c r="B4" s="19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1"/>
    </row>
    <row r="5" spans="1:37" x14ac:dyDescent="0.2">
      <c r="B5" s="19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1"/>
    </row>
    <row r="6" spans="1:37" x14ac:dyDescent="0.2">
      <c r="B6" s="19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1"/>
    </row>
    <row r="7" spans="1:37" x14ac:dyDescent="0.2">
      <c r="B7" s="19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1"/>
    </row>
    <row r="8" spans="1:37" x14ac:dyDescent="0.2">
      <c r="B8" s="19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1"/>
    </row>
    <row r="9" spans="1:37" x14ac:dyDescent="0.2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1"/>
    </row>
    <row r="10" spans="1:37" x14ac:dyDescent="0.2">
      <c r="B10" s="19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1"/>
    </row>
    <row r="11" spans="1:37" x14ac:dyDescent="0.2">
      <c r="B11" s="19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1"/>
    </row>
    <row r="12" spans="1:37" x14ac:dyDescent="0.2">
      <c r="B12" s="19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1"/>
    </row>
    <row r="13" spans="1:37" x14ac:dyDescent="0.2">
      <c r="B13" s="19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1"/>
    </row>
    <row r="14" spans="1:37" x14ac:dyDescent="0.2">
      <c r="B14" s="19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1"/>
    </row>
    <row r="15" spans="1:37" x14ac:dyDescent="0.2">
      <c r="B15" s="19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1"/>
    </row>
    <row r="16" spans="1:37" x14ac:dyDescent="0.2">
      <c r="B16" s="19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1"/>
    </row>
    <row r="17" spans="2:37" x14ac:dyDescent="0.2">
      <c r="B17" s="19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1"/>
    </row>
    <row r="18" spans="2:37" x14ac:dyDescent="0.2">
      <c r="B18" s="1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1"/>
    </row>
    <row r="19" spans="2:37" x14ac:dyDescent="0.2">
      <c r="B19" s="19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1"/>
    </row>
    <row r="20" spans="2:37" x14ac:dyDescent="0.2">
      <c r="B20" s="19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1"/>
    </row>
    <row r="21" spans="2:37" x14ac:dyDescent="0.2">
      <c r="B21" s="19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1"/>
    </row>
    <row r="22" spans="2:37" x14ac:dyDescent="0.2">
      <c r="B22" s="19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1"/>
    </row>
    <row r="23" spans="2:37" x14ac:dyDescent="0.2">
      <c r="B23" s="19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1"/>
    </row>
    <row r="24" spans="2:37" x14ac:dyDescent="0.2">
      <c r="B24" s="19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1"/>
    </row>
    <row r="25" spans="2:37" x14ac:dyDescent="0.2">
      <c r="B25" s="19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1"/>
    </row>
    <row r="26" spans="2:37" x14ac:dyDescent="0.2">
      <c r="B26" s="19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1"/>
    </row>
    <row r="27" spans="2:37" x14ac:dyDescent="0.2">
      <c r="B27" s="19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1"/>
    </row>
    <row r="28" spans="2:37" x14ac:dyDescent="0.2">
      <c r="B28" s="19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1"/>
    </row>
    <row r="29" spans="2:37" x14ac:dyDescent="0.2">
      <c r="B29" s="19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1"/>
    </row>
    <row r="30" spans="2:37" x14ac:dyDescent="0.2">
      <c r="B30" s="19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1"/>
    </row>
    <row r="31" spans="2:37" x14ac:dyDescent="0.2">
      <c r="B31" s="19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1"/>
    </row>
    <row r="32" spans="2:37" x14ac:dyDescent="0.2">
      <c r="B32" s="19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1"/>
    </row>
    <row r="33" spans="1:46" x14ac:dyDescent="0.2">
      <c r="B33" s="19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1"/>
    </row>
    <row r="34" spans="1:46" x14ac:dyDescent="0.2">
      <c r="B34" s="19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1"/>
    </row>
    <row r="35" spans="1:46" x14ac:dyDescent="0.2">
      <c r="B35" s="19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1"/>
    </row>
    <row r="36" spans="1:46" x14ac:dyDescent="0.2">
      <c r="B36" s="1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1"/>
    </row>
    <row r="37" spans="1:46" x14ac:dyDescent="0.2">
      <c r="B37" s="19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1"/>
    </row>
    <row r="38" spans="1:46" x14ac:dyDescent="0.2">
      <c r="B38" s="19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1"/>
    </row>
    <row r="40" spans="1:46" ht="13.5" thickBot="1" x14ac:dyDescent="0.25"/>
    <row r="41" spans="1:46" ht="13.5" thickBot="1" x14ac:dyDescent="0.25">
      <c r="A41" s="68" t="s">
        <v>66</v>
      </c>
      <c r="B41" s="69"/>
      <c r="C41" s="69"/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  <c r="AS41" s="69"/>
      <c r="AT41" s="70"/>
    </row>
    <row r="42" spans="1:46" x14ac:dyDescent="0.2">
      <c r="A42" s="28"/>
    </row>
    <row r="74" spans="1:67" ht="13.5" thickBot="1" x14ac:dyDescent="0.25"/>
    <row r="75" spans="1:67" ht="13.5" thickBot="1" x14ac:dyDescent="0.25">
      <c r="A75" s="68" t="s">
        <v>139</v>
      </c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  <c r="AV75" s="6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/>
      <c r="BK75" s="69"/>
      <c r="BL75" s="69"/>
      <c r="BM75" s="69"/>
      <c r="BN75" s="69"/>
      <c r="BO75" s="70"/>
    </row>
    <row r="103" spans="1:66" ht="13.5" thickBot="1" x14ac:dyDescent="0.25"/>
    <row r="104" spans="1:66" ht="13.5" thickBot="1" x14ac:dyDescent="0.25">
      <c r="A104" s="68" t="s">
        <v>159</v>
      </c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  <c r="AV104" s="69"/>
      <c r="AW104" s="69"/>
      <c r="AX104" s="69"/>
      <c r="AY104" s="69"/>
      <c r="AZ104" s="69"/>
      <c r="BA104" s="69"/>
      <c r="BB104" s="69"/>
      <c r="BC104" s="69"/>
      <c r="BD104" s="69"/>
      <c r="BE104" s="69"/>
      <c r="BF104" s="69"/>
      <c r="BG104" s="69"/>
      <c r="BH104" s="69"/>
      <c r="BI104" s="69"/>
      <c r="BJ104" s="69"/>
      <c r="BK104" s="69"/>
      <c r="BL104" s="69"/>
      <c r="BM104" s="69"/>
      <c r="BN104" s="70"/>
    </row>
    <row r="137" spans="1:64" ht="13.5" thickBot="1" x14ac:dyDescent="0.25"/>
    <row r="138" spans="1:64" ht="13.5" thickBot="1" x14ac:dyDescent="0.25">
      <c r="A138" s="68" t="s">
        <v>136</v>
      </c>
      <c r="B138" s="69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  <c r="AV138" s="69"/>
      <c r="AW138" s="69"/>
      <c r="AX138" s="69"/>
      <c r="AY138" s="69"/>
      <c r="AZ138" s="69"/>
      <c r="BA138" s="69"/>
      <c r="BB138" s="69"/>
      <c r="BC138" s="69"/>
      <c r="BD138" s="69"/>
      <c r="BE138" s="69"/>
      <c r="BF138" s="69"/>
      <c r="BG138" s="69"/>
      <c r="BH138" s="69"/>
      <c r="BI138" s="69"/>
      <c r="BJ138" s="69"/>
      <c r="BK138" s="69"/>
      <c r="BL138" s="70"/>
    </row>
    <row r="146" spans="2:2" x14ac:dyDescent="0.2">
      <c r="B146" s="13" t="s">
        <v>121</v>
      </c>
    </row>
    <row r="165" spans="1:64" ht="13.5" thickBot="1" x14ac:dyDescent="0.25"/>
    <row r="166" spans="1:64" ht="13.5" thickBot="1" x14ac:dyDescent="0.25">
      <c r="A166" s="68" t="s">
        <v>147</v>
      </c>
      <c r="B166" s="69"/>
      <c r="C166" s="69"/>
      <c r="D166" s="69"/>
      <c r="E166" s="69"/>
      <c r="F166" s="69"/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  <c r="AV166" s="69"/>
      <c r="AW166" s="69"/>
      <c r="AX166" s="69"/>
      <c r="AY166" s="69"/>
      <c r="AZ166" s="69"/>
      <c r="BA166" s="69"/>
      <c r="BB166" s="69"/>
      <c r="BC166" s="69"/>
      <c r="BD166" s="69"/>
      <c r="BE166" s="69"/>
      <c r="BF166" s="69"/>
      <c r="BG166" s="69"/>
      <c r="BH166" s="69"/>
      <c r="BI166" s="69"/>
      <c r="BJ166" s="69"/>
      <c r="BK166" s="69"/>
      <c r="BL166" s="70"/>
    </row>
    <row r="171" spans="1:64" x14ac:dyDescent="0.2">
      <c r="O171" s="32" t="s">
        <v>141</v>
      </c>
    </row>
    <row r="193" spans="1:65" ht="13.5" thickBot="1" x14ac:dyDescent="0.25"/>
    <row r="194" spans="1:65" ht="13.5" thickBot="1" x14ac:dyDescent="0.25">
      <c r="BM194" s="39"/>
    </row>
    <row r="195" spans="1:65" ht="13.5" thickBot="1" x14ac:dyDescent="0.25">
      <c r="A195" s="68" t="s">
        <v>142</v>
      </c>
      <c r="B195" s="69"/>
      <c r="C195" s="69"/>
      <c r="D195" s="69"/>
      <c r="E195" s="69"/>
      <c r="F195" s="69"/>
      <c r="G195" s="69"/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  <c r="AV195" s="69"/>
      <c r="AW195" s="69"/>
      <c r="AX195" s="69"/>
      <c r="AY195" s="69"/>
      <c r="AZ195" s="69"/>
      <c r="BA195" s="69"/>
      <c r="BB195" s="69"/>
      <c r="BC195" s="69"/>
      <c r="BD195" s="69"/>
      <c r="BE195" s="69"/>
      <c r="BF195" s="69"/>
      <c r="BG195" s="69"/>
      <c r="BH195" s="69"/>
      <c r="BI195" s="69"/>
      <c r="BJ195" s="69"/>
      <c r="BK195" s="69"/>
      <c r="BL195" s="70"/>
    </row>
    <row r="219" spans="1:61" ht="13.5" thickBot="1" x14ac:dyDescent="0.25"/>
    <row r="220" spans="1:61" ht="13.5" thickBot="1" x14ac:dyDescent="0.25">
      <c r="A220" s="68" t="s">
        <v>160</v>
      </c>
      <c r="B220" s="69"/>
      <c r="C220" s="69"/>
      <c r="D220" s="69"/>
      <c r="E220" s="69"/>
      <c r="F220" s="69"/>
      <c r="G220" s="69"/>
      <c r="H220" s="69"/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69"/>
      <c r="AD220" s="69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  <c r="AV220" s="69"/>
      <c r="AW220" s="69"/>
      <c r="AX220" s="69"/>
      <c r="AY220" s="69"/>
      <c r="AZ220" s="69"/>
      <c r="BA220" s="69"/>
      <c r="BB220" s="69"/>
      <c r="BC220" s="69"/>
      <c r="BD220" s="69"/>
      <c r="BE220" s="69"/>
      <c r="BF220" s="69"/>
      <c r="BG220" s="69"/>
      <c r="BH220" s="69"/>
      <c r="BI220" s="70"/>
    </row>
    <row r="254" spans="1:64" ht="13.5" thickBot="1" x14ac:dyDescent="0.25"/>
    <row r="255" spans="1:64" ht="13.5" thickBot="1" x14ac:dyDescent="0.25">
      <c r="A255" s="37" t="s">
        <v>143</v>
      </c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38"/>
    </row>
    <row r="259" spans="65:65" ht="13.5" thickBot="1" x14ac:dyDescent="0.25"/>
    <row r="260" spans="65:65" ht="13.5" thickBot="1" x14ac:dyDescent="0.25">
      <c r="BM260" s="39"/>
    </row>
    <row r="287" spans="1:64" ht="13.5" thickBot="1" x14ac:dyDescent="0.25"/>
    <row r="288" spans="1:64" ht="13.5" thickBot="1" x14ac:dyDescent="0.25">
      <c r="A288" s="37" t="s">
        <v>149</v>
      </c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38"/>
    </row>
    <row r="314" spans="1:66" ht="13.5" thickBot="1" x14ac:dyDescent="0.25"/>
    <row r="315" spans="1:66" ht="13.5" thickBot="1" x14ac:dyDescent="0.25">
      <c r="A315" s="68" t="s">
        <v>146</v>
      </c>
      <c r="B315" s="69"/>
      <c r="C315" s="69"/>
      <c r="D315" s="69"/>
      <c r="E315" s="69"/>
      <c r="F315" s="69"/>
      <c r="G315" s="69"/>
      <c r="H315" s="69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  <c r="AA315" s="69"/>
      <c r="AB315" s="69"/>
      <c r="AC315" s="69"/>
      <c r="AD315" s="69"/>
      <c r="AE315" s="69"/>
      <c r="AF315" s="69"/>
      <c r="AG315" s="69"/>
      <c r="AH315" s="69"/>
      <c r="AI315" s="69"/>
      <c r="AJ315" s="69"/>
      <c r="AK315" s="69"/>
      <c r="AL315" s="69"/>
      <c r="AM315" s="69"/>
      <c r="AN315" s="69"/>
      <c r="AO315" s="69"/>
      <c r="AP315" s="69"/>
      <c r="AQ315" s="69"/>
      <c r="AR315" s="69"/>
      <c r="AS315" s="69"/>
      <c r="AT315" s="69"/>
      <c r="AU315" s="69"/>
      <c r="AV315" s="69"/>
      <c r="AW315" s="69"/>
      <c r="AX315" s="69"/>
      <c r="AY315" s="69"/>
      <c r="AZ315" s="69"/>
      <c r="BA315" s="69"/>
      <c r="BB315" s="69"/>
      <c r="BC315" s="69"/>
      <c r="BD315" s="69"/>
      <c r="BE315" s="69"/>
      <c r="BF315" s="69"/>
      <c r="BG315" s="70"/>
    </row>
    <row r="316" spans="1:66" ht="13.5" thickBot="1" x14ac:dyDescent="0.25">
      <c r="BM316" s="38"/>
      <c r="BN316" s="39"/>
    </row>
    <row r="345" spans="1:71" ht="13.5" thickBot="1" x14ac:dyDescent="0.25"/>
    <row r="346" spans="1:71" ht="13.5" thickBot="1" x14ac:dyDescent="0.25">
      <c r="A346" s="68" t="s">
        <v>194</v>
      </c>
      <c r="B346" s="69"/>
      <c r="C346" s="69"/>
      <c r="D346" s="69"/>
      <c r="E346" s="69"/>
      <c r="F346" s="69"/>
      <c r="G346" s="69"/>
      <c r="H346" s="69"/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  <c r="AA346" s="69"/>
      <c r="AB346" s="69"/>
      <c r="AC346" s="69"/>
      <c r="AD346" s="69"/>
      <c r="AE346" s="69"/>
      <c r="AF346" s="69"/>
      <c r="AG346" s="69"/>
      <c r="AH346" s="69"/>
      <c r="AI346" s="69"/>
      <c r="AJ346" s="69"/>
      <c r="AK346" s="69"/>
      <c r="AL346" s="69"/>
      <c r="AM346" s="69"/>
      <c r="AN346" s="69"/>
      <c r="AO346" s="69"/>
      <c r="AP346" s="69"/>
      <c r="AQ346" s="69"/>
      <c r="AR346" s="69"/>
      <c r="AS346" s="69"/>
      <c r="AT346" s="69"/>
      <c r="AU346" s="69"/>
      <c r="AV346" s="69"/>
      <c r="AW346" s="69"/>
      <c r="AX346" s="69"/>
      <c r="AY346" s="69"/>
      <c r="AZ346" s="69"/>
      <c r="BA346" s="69"/>
      <c r="BB346" s="69"/>
      <c r="BC346" s="69"/>
      <c r="BD346" s="69"/>
      <c r="BE346" s="69"/>
      <c r="BF346" s="69"/>
      <c r="BG346" s="69"/>
      <c r="BH346" s="69"/>
      <c r="BI346" s="69"/>
      <c r="BJ346" s="69"/>
      <c r="BK346" s="69"/>
      <c r="BL346" s="69"/>
      <c r="BM346" s="69"/>
      <c r="BN346" s="69"/>
      <c r="BO346" s="69"/>
      <c r="BP346" s="69"/>
      <c r="BQ346" s="69"/>
      <c r="BR346" s="69"/>
      <c r="BS346" s="70"/>
    </row>
    <row r="347" spans="1:71" x14ac:dyDescent="0.2">
      <c r="A347" s="28"/>
    </row>
    <row r="381" spans="1:64" ht="13.5" thickBot="1" x14ac:dyDescent="0.25"/>
    <row r="382" spans="1:64" ht="13.5" thickBot="1" x14ac:dyDescent="0.25">
      <c r="A382" s="37" t="s">
        <v>152</v>
      </c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8"/>
      <c r="AI382" s="38"/>
      <c r="AJ382" s="38"/>
      <c r="AK382" s="38"/>
      <c r="AL382" s="38"/>
      <c r="AM382" s="38"/>
      <c r="AN382" s="38"/>
      <c r="AO382" s="38"/>
      <c r="AP382" s="38"/>
      <c r="AQ382" s="38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/>
      <c r="BE382" s="38"/>
      <c r="BF382" s="38"/>
      <c r="BG382" s="38"/>
      <c r="BH382" s="38"/>
      <c r="BI382" s="38"/>
      <c r="BJ382" s="38"/>
      <c r="BK382" s="38"/>
      <c r="BL382" s="38"/>
    </row>
    <row r="391" spans="65:65" ht="13.5" thickBot="1" x14ac:dyDescent="0.25"/>
    <row r="392" spans="65:65" ht="13.5" thickBot="1" x14ac:dyDescent="0.25">
      <c r="BM392" s="39"/>
    </row>
    <row r="419" spans="1:64" ht="13.5" thickBot="1" x14ac:dyDescent="0.25"/>
    <row r="420" spans="1:64" ht="13.5" thickBot="1" x14ac:dyDescent="0.25">
      <c r="A420" s="68" t="s">
        <v>155</v>
      </c>
      <c r="B420" s="69"/>
      <c r="C420" s="69"/>
      <c r="D420" s="69"/>
      <c r="E420" s="69"/>
      <c r="F420" s="69"/>
      <c r="G420" s="69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  <c r="Z420" s="69"/>
      <c r="AA420" s="69"/>
      <c r="AB420" s="69"/>
      <c r="AC420" s="69"/>
      <c r="AD420" s="69"/>
      <c r="AE420" s="69"/>
      <c r="AF420" s="69"/>
      <c r="AG420" s="69"/>
      <c r="AH420" s="69"/>
      <c r="AI420" s="69"/>
      <c r="AJ420" s="69"/>
      <c r="AK420" s="69"/>
      <c r="AL420" s="69"/>
      <c r="AM420" s="69"/>
      <c r="AN420" s="69"/>
      <c r="AO420" s="69"/>
      <c r="AP420" s="69"/>
      <c r="AQ420" s="69"/>
      <c r="AR420" s="69"/>
      <c r="AS420" s="69"/>
      <c r="AT420" s="69"/>
      <c r="AU420" s="69"/>
      <c r="AV420" s="69"/>
      <c r="AW420" s="69"/>
      <c r="AX420" s="69"/>
      <c r="AY420" s="69"/>
      <c r="AZ420" s="69"/>
      <c r="BA420" s="69"/>
      <c r="BB420" s="69"/>
      <c r="BC420" s="69"/>
      <c r="BD420" s="69"/>
      <c r="BE420" s="69"/>
      <c r="BF420" s="69"/>
      <c r="BG420" s="69"/>
      <c r="BH420" s="69"/>
      <c r="BI420" s="70"/>
      <c r="BJ420" s="38"/>
      <c r="BK420" s="38"/>
      <c r="BL420" s="38"/>
    </row>
    <row r="456" spans="1:61" ht="13.5" thickBot="1" x14ac:dyDescent="0.25"/>
    <row r="457" spans="1:61" ht="13.5" thickBot="1" x14ac:dyDescent="0.25">
      <c r="A457" s="37" t="s">
        <v>148</v>
      </c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38"/>
      <c r="AR457" s="38"/>
      <c r="AS457" s="38"/>
      <c r="AT457" s="38"/>
      <c r="AU457" s="38"/>
      <c r="AV457" s="38"/>
      <c r="AW457" s="38"/>
      <c r="AX457" s="38"/>
      <c r="AY457" s="38"/>
      <c r="AZ457" s="38"/>
      <c r="BA457" s="38"/>
      <c r="BB457" s="38"/>
      <c r="BC457" s="38"/>
      <c r="BD457" s="38"/>
      <c r="BE457" s="38"/>
      <c r="BF457" s="38"/>
      <c r="BG457" s="38"/>
      <c r="BH457" s="38"/>
      <c r="BI457" s="38"/>
    </row>
    <row r="500" spans="1:63" ht="13.5" thickBot="1" x14ac:dyDescent="0.25"/>
    <row r="501" spans="1:63" ht="13.5" thickBot="1" x14ac:dyDescent="0.25">
      <c r="A501" s="68" t="s">
        <v>170</v>
      </c>
      <c r="B501" s="69"/>
      <c r="C501" s="69"/>
      <c r="D501" s="69"/>
      <c r="E501" s="69"/>
      <c r="F501" s="69"/>
      <c r="G501" s="69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  <c r="AA501" s="69"/>
      <c r="AB501" s="69"/>
      <c r="AC501" s="69"/>
      <c r="AD501" s="69"/>
      <c r="AE501" s="69"/>
      <c r="AF501" s="69"/>
      <c r="AG501" s="69"/>
      <c r="AH501" s="69"/>
      <c r="AI501" s="69"/>
      <c r="AJ501" s="69"/>
      <c r="AK501" s="69"/>
      <c r="AL501" s="69"/>
      <c r="AM501" s="69"/>
      <c r="AN501" s="69"/>
      <c r="AO501" s="69"/>
      <c r="AP501" s="69"/>
      <c r="AQ501" s="69"/>
      <c r="AR501" s="69"/>
      <c r="AS501" s="69"/>
      <c r="AT501" s="69"/>
      <c r="AU501" s="69"/>
      <c r="AV501" s="69"/>
      <c r="AW501" s="69"/>
      <c r="AX501" s="69"/>
      <c r="AY501" s="69"/>
      <c r="AZ501" s="69"/>
      <c r="BA501" s="69"/>
      <c r="BB501" s="69"/>
      <c r="BC501" s="69"/>
      <c r="BD501" s="69"/>
      <c r="BE501" s="69"/>
      <c r="BF501" s="69"/>
      <c r="BG501" s="69"/>
      <c r="BH501" s="69"/>
      <c r="BI501" s="69"/>
      <c r="BJ501" s="69"/>
      <c r="BK501" s="70"/>
    </row>
  </sheetData>
  <mergeCells count="12">
    <mergeCell ref="A501:BK501"/>
    <mergeCell ref="A2:AK2"/>
    <mergeCell ref="A138:BL138"/>
    <mergeCell ref="A166:BL166"/>
    <mergeCell ref="A75:BO75"/>
    <mergeCell ref="A104:BN104"/>
    <mergeCell ref="A315:BG315"/>
    <mergeCell ref="A420:BI420"/>
    <mergeCell ref="A195:BL195"/>
    <mergeCell ref="A41:AT41"/>
    <mergeCell ref="A220:BI220"/>
    <mergeCell ref="A346:BS346"/>
  </mergeCells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MSRP_spreadsheet</vt:lpstr>
      <vt:lpstr>Supporting_calculations</vt:lpstr>
      <vt:lpstr>Reciepts - Documentation</vt:lpstr>
      <vt:lpstr>MSRP_spreadsheet!Impression_des_titres</vt:lpstr>
      <vt:lpstr>Supporting_calculations!Impression_des_titres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Shaun</dc:creator>
  <cp:lastModifiedBy>Club Quiets</cp:lastModifiedBy>
  <cp:lastPrinted>2008-01-25T00:54:40Z</cp:lastPrinted>
  <dcterms:created xsi:type="dcterms:W3CDTF">2007-09-19T17:02:49Z</dcterms:created>
  <dcterms:modified xsi:type="dcterms:W3CDTF">2017-02-21T01:36:50Z</dcterms:modified>
</cp:coreProperties>
</file>