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20" yWindow="-120" windowWidth="19440" windowHeight="11640"/>
  </bookViews>
  <sheets>
    <sheet name="MSRP_spreadsheet" sheetId="1" r:id="rId1"/>
    <sheet name="Supporting_Calculations" sheetId="2" r:id="rId2"/>
    <sheet name="Reciepts - Documentation" sheetId="3" r:id="rId3"/>
    <sheet name="Sheet1" sheetId="4" r:id="rId4"/>
  </sheets>
  <definedNames>
    <definedName name="_xlnm.Print_Titles" localSheetId="0">MSRP_spreadsheet!$3:$3</definedName>
  </definedNames>
  <calcPr calcId="125725"/>
</workbook>
</file>

<file path=xl/calcChain.xml><?xml version="1.0" encoding="utf-8"?>
<calcChain xmlns="http://schemas.openxmlformats.org/spreadsheetml/2006/main">
  <c r="D443" i="3"/>
  <c r="C445"/>
  <c r="G443"/>
  <c r="F443"/>
  <c r="E443"/>
  <c r="C443"/>
  <c r="E370"/>
  <c r="G296"/>
  <c r="F296"/>
  <c r="G263"/>
  <c r="F263"/>
  <c r="C263"/>
  <c r="G240"/>
  <c r="F211"/>
  <c r="E211"/>
  <c r="C211"/>
  <c r="G211" s="1"/>
  <c r="G187"/>
  <c r="G162"/>
  <c r="G137"/>
  <c r="C107"/>
  <c r="G78"/>
  <c r="E78"/>
  <c r="G41"/>
  <c r="E41"/>
  <c r="C41"/>
  <c r="G52" i="2" l="1"/>
  <c r="G64"/>
  <c r="G90"/>
  <c r="E26"/>
  <c r="G26"/>
  <c r="D170"/>
  <c r="G168"/>
  <c r="G167"/>
  <c r="G166"/>
  <c r="G165"/>
  <c r="G164"/>
  <c r="G163"/>
  <c r="G162"/>
  <c r="G145"/>
  <c r="G144"/>
  <c r="G143"/>
  <c r="G142"/>
  <c r="G140"/>
  <c r="G138"/>
  <c r="G137"/>
  <c r="G136"/>
  <c r="G135"/>
  <c r="G134"/>
  <c r="G133"/>
  <c r="G132"/>
  <c r="G131"/>
  <c r="G127"/>
  <c r="G126"/>
  <c r="E124"/>
  <c r="G119"/>
  <c r="G118"/>
  <c r="G117"/>
  <c r="G116"/>
  <c r="G114"/>
  <c r="G109"/>
  <c r="G108"/>
  <c r="G107"/>
  <c r="G106"/>
  <c r="G105"/>
  <c r="G104"/>
  <c r="G103"/>
  <c r="G102"/>
  <c r="G101"/>
  <c r="G100"/>
  <c r="G99"/>
  <c r="F98"/>
  <c r="G98" s="1"/>
  <c r="G94"/>
  <c r="G93"/>
  <c r="G92"/>
  <c r="G91"/>
  <c r="F89"/>
  <c r="G89" s="1"/>
  <c r="C89"/>
  <c r="G88"/>
  <c r="G84"/>
  <c r="G83"/>
  <c r="G82"/>
  <c r="G81"/>
  <c r="G80"/>
  <c r="E79"/>
  <c r="F79" s="1"/>
  <c r="C79"/>
  <c r="G78"/>
  <c r="G74"/>
  <c r="G73"/>
  <c r="G72"/>
  <c r="G71"/>
  <c r="G70"/>
  <c r="G69"/>
  <c r="G68"/>
  <c r="G67"/>
  <c r="G66"/>
  <c r="G65"/>
  <c r="G63"/>
  <c r="G59"/>
  <c r="G58"/>
  <c r="G57"/>
  <c r="G56"/>
  <c r="G55"/>
  <c r="G54"/>
  <c r="G53"/>
  <c r="C51"/>
  <c r="G47"/>
  <c r="G46"/>
  <c r="G45"/>
  <c r="G44"/>
  <c r="G43"/>
  <c r="G42"/>
  <c r="G41"/>
  <c r="G40"/>
  <c r="G39"/>
  <c r="G38"/>
  <c r="G33"/>
  <c r="G32"/>
  <c r="G31"/>
  <c r="G30"/>
  <c r="G29"/>
  <c r="G28"/>
  <c r="G27"/>
  <c r="G25"/>
  <c r="E25"/>
  <c r="C25"/>
  <c r="C170" s="1"/>
  <c r="G24"/>
  <c r="G20"/>
  <c r="G19"/>
  <c r="G18"/>
  <c r="G17"/>
  <c r="G16"/>
  <c r="G15"/>
  <c r="G14"/>
  <c r="G13"/>
  <c r="G12"/>
  <c r="G170" i="1"/>
  <c r="C25"/>
  <c r="C79"/>
  <c r="C89"/>
  <c r="C51"/>
  <c r="E25"/>
  <c r="E170" i="2" l="1"/>
  <c r="C172"/>
  <c r="G79"/>
  <c r="F170"/>
  <c r="G170"/>
  <c r="F89" i="1"/>
  <c r="G89" s="1"/>
  <c r="E26"/>
  <c r="G26" s="1"/>
  <c r="G88"/>
  <c r="E79"/>
  <c r="F79" s="1"/>
  <c r="G138"/>
  <c r="G136"/>
  <c r="E124"/>
  <c r="F98"/>
  <c r="G98" s="1"/>
  <c r="G67"/>
  <c r="G65"/>
  <c r="G66"/>
  <c r="G25"/>
  <c r="G53"/>
  <c r="G54"/>
  <c r="G55"/>
  <c r="G56"/>
  <c r="G57"/>
  <c r="G58"/>
  <c r="G59"/>
  <c r="G68"/>
  <c r="G79" l="1"/>
  <c r="E170"/>
  <c r="G162"/>
  <c r="G163"/>
  <c r="G164"/>
  <c r="G165"/>
  <c r="G166"/>
  <c r="G167"/>
  <c r="G30"/>
  <c r="G12"/>
  <c r="G13"/>
  <c r="G14"/>
  <c r="G15"/>
  <c r="G16"/>
  <c r="G17"/>
  <c r="G18"/>
  <c r="G19"/>
  <c r="G20"/>
  <c r="G24"/>
  <c r="G27"/>
  <c r="G28"/>
  <c r="G29"/>
  <c r="G31"/>
  <c r="G32"/>
  <c r="G33"/>
  <c r="G38"/>
  <c r="G39"/>
  <c r="G40"/>
  <c r="G41"/>
  <c r="G42"/>
  <c r="G43"/>
  <c r="G44"/>
  <c r="G45"/>
  <c r="G46"/>
  <c r="G47"/>
  <c r="G63"/>
  <c r="G69"/>
  <c r="G70"/>
  <c r="G71"/>
  <c r="G72"/>
  <c r="G73"/>
  <c r="G74"/>
  <c r="G78"/>
  <c r="G80"/>
  <c r="G81"/>
  <c r="G82"/>
  <c r="G83"/>
  <c r="G84"/>
  <c r="G91"/>
  <c r="G92"/>
  <c r="G93"/>
  <c r="G94"/>
  <c r="G99"/>
  <c r="G100"/>
  <c r="G101"/>
  <c r="G102"/>
  <c r="G103"/>
  <c r="G104"/>
  <c r="G105"/>
  <c r="G106"/>
  <c r="G107"/>
  <c r="G108"/>
  <c r="G109"/>
  <c r="G114"/>
  <c r="G116"/>
  <c r="G117"/>
  <c r="G118"/>
  <c r="G119"/>
  <c r="G126"/>
  <c r="G127"/>
  <c r="G131"/>
  <c r="G132"/>
  <c r="G133"/>
  <c r="G134"/>
  <c r="G135"/>
  <c r="G137"/>
  <c r="G140"/>
  <c r="G142"/>
  <c r="G143"/>
  <c r="G144"/>
  <c r="G145"/>
  <c r="G168"/>
  <c r="F170"/>
  <c r="D170"/>
  <c r="C170"/>
  <c r="C172" l="1"/>
</calcChain>
</file>

<file path=xl/sharedStrings.xml><?xml version="1.0" encoding="utf-8"?>
<sst xmlns="http://schemas.openxmlformats.org/spreadsheetml/2006/main" count="684" uniqueCount="200">
  <si>
    <t>Exhaust System</t>
  </si>
  <si>
    <t>Front Suspension</t>
  </si>
  <si>
    <t>Rear Suspension</t>
  </si>
  <si>
    <t>Drivetrain</t>
  </si>
  <si>
    <t>Air Management/Intake System</t>
  </si>
  <si>
    <t>Cooling System</t>
  </si>
  <si>
    <t>3-way exhaust catalyst</t>
  </si>
  <si>
    <t>Noise/Vibration/Harshness</t>
  </si>
  <si>
    <t>Chassis</t>
  </si>
  <si>
    <t>Fuel Management</t>
  </si>
  <si>
    <t>Engine/Motor</t>
  </si>
  <si>
    <t>Electrical</t>
  </si>
  <si>
    <t>Description/Details</t>
  </si>
  <si>
    <t>12 VDC outlet</t>
  </si>
  <si>
    <t>Component</t>
  </si>
  <si>
    <t>Whls. + 50%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</si>
  <si>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</si>
  <si>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</si>
  <si>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</si>
  <si>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</si>
  <si>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</si>
  <si>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</si>
  <si>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</si>
  <si>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Total</t>
  </si>
  <si>
    <t>Subtotals:</t>
  </si>
  <si>
    <t>Sled MSRP or Highest Value of modified components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</si>
  <si>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</si>
  <si>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</si>
  <si>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</si>
  <si>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</si>
  <si>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</si>
  <si>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2019 model year base sled (reflects engine choice)</t>
  </si>
  <si>
    <t>Tow Hitch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</si>
  <si>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</si>
  <si>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</si>
  <si>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</si>
  <si>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</si>
  <si>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</si>
  <si>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</si>
  <si>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</si>
  <si>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Spark-ignition/compression-ignition</t>
  </si>
  <si>
    <t>Spark Plug Wires and Boots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</si>
  <si>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</si>
  <si>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</si>
  <si>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</si>
  <si>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</si>
  <si>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</si>
  <si>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</si>
  <si>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</si>
  <si>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Turbocharger</t>
  </si>
  <si>
    <t>Supercharger</t>
  </si>
  <si>
    <t>Turbocharger/supercharger plumbing</t>
  </si>
  <si>
    <t>Air box/air filter</t>
  </si>
  <si>
    <t>Intercooler</t>
  </si>
  <si>
    <t>Reed valve</t>
  </si>
  <si>
    <t>Rotary valve</t>
  </si>
  <si>
    <t>Boost bottle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</si>
  <si>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</si>
  <si>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</si>
  <si>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</si>
  <si>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</si>
  <si>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</si>
  <si>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</si>
  <si>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</si>
  <si>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Muffler</t>
  </si>
  <si>
    <t>Pipes/Tubes</t>
  </si>
  <si>
    <t>Diesel particulate filter</t>
  </si>
  <si>
    <t>Heat management</t>
  </si>
  <si>
    <t>Secondary air pump</t>
  </si>
  <si>
    <t>Aur pump plumbing</t>
  </si>
  <si>
    <t>Oxidation catalyst</t>
  </si>
  <si>
    <t>Skis</t>
  </si>
  <si>
    <t>Springs</t>
  </si>
  <si>
    <t>Trailing arms/A-arms</t>
  </si>
  <si>
    <t>Steering components</t>
  </si>
  <si>
    <t>Wheels</t>
  </si>
  <si>
    <t>Hyfax/sliders</t>
  </si>
  <si>
    <t>Mount points</t>
  </si>
  <si>
    <t>Track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</si>
  <si>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</si>
  <si>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</si>
  <si>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</si>
  <si>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</si>
  <si>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</si>
  <si>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</si>
  <si>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</si>
  <si>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</si>
  <si>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</si>
  <si>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Radiator</t>
  </si>
  <si>
    <t>Coolant pump</t>
  </si>
  <si>
    <t>Fan</t>
  </si>
  <si>
    <t>Auxiliary Fan</t>
  </si>
  <si>
    <t>Heat exchanger</t>
  </si>
  <si>
    <t>Thermostat</t>
  </si>
  <si>
    <t>Tunnel Shroud</t>
  </si>
  <si>
    <t>Lizard Skin</t>
  </si>
  <si>
    <t>Fiberglass packing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</si>
  <si>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</si>
  <si>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</si>
  <si>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</si>
  <si>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</si>
  <si>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</si>
  <si>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</si>
  <si>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</si>
  <si>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</si>
  <si>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</si>
  <si>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</si>
  <si>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</si>
  <si>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</si>
  <si>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</si>
  <si>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</si>
  <si>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</si>
  <si>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</si>
  <si>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</si>
  <si>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</si>
  <si>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</si>
  <si>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</si>
  <si>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</si>
  <si>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</si>
  <si>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</si>
  <si>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</si>
  <si>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</si>
  <si>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Flex-Fuel Sensor</t>
  </si>
  <si>
    <t>General Sensor(s)</t>
  </si>
  <si>
    <t>Engine Calibration Hardware</t>
  </si>
  <si>
    <t>Engine Calibration Software</t>
  </si>
  <si>
    <t>Pulley</t>
  </si>
  <si>
    <t>Belts</t>
  </si>
  <si>
    <t>Stock</t>
  </si>
  <si>
    <t>N/A</t>
  </si>
  <si>
    <t>Stock Equivalent</t>
  </si>
  <si>
    <t>MSD Wires and Boots (QTY 1)</t>
  </si>
  <si>
    <t>Custom, equivalent to stock</t>
  </si>
  <si>
    <t>Replaced with higher flow, equivalent body size</t>
  </si>
  <si>
    <t>Rule 10.5.9.1, higher flow injectors would be included in production</t>
  </si>
  <si>
    <t>Comments</t>
  </si>
  <si>
    <t>Rule 10.5.3 MSRP must reflect engine choice first</t>
  </si>
  <si>
    <t>Rule 10.5.9.1, equivalent to stock</t>
  </si>
  <si>
    <t>Mfg. quote</t>
  </si>
  <si>
    <t>Supplemental cooling radiator</t>
  </si>
  <si>
    <t>Rule 10.5.9.1, radiator would be included in production</t>
  </si>
  <si>
    <t>Heraeus 3-way Catalyst</t>
  </si>
  <si>
    <t>Added for emissions reduction</t>
  </si>
  <si>
    <t>Header/Exhuast Wrap</t>
  </si>
  <si>
    <t>Allstar Performance Exhaust Wrap</t>
  </si>
  <si>
    <t>Added to reduce bulkhead temperatures</t>
  </si>
  <si>
    <t>Mild Steel</t>
  </si>
  <si>
    <t>Material for resonator tube</t>
  </si>
  <si>
    <t>Header</t>
  </si>
  <si>
    <t>CAMSO ICE Attak XT</t>
  </si>
  <si>
    <t>Added to increase performance</t>
  </si>
  <si>
    <t>Rule 10.5.9.1, water pump would be included in production</t>
  </si>
  <si>
    <t>Rule 10.5.9.1, tunnel cooler would be included in production</t>
  </si>
  <si>
    <t>Radiator mounts</t>
  </si>
  <si>
    <t>Rule 10.5.9.1, mounts would be included in production</t>
  </si>
  <si>
    <t>Rule 10.5.9.1, fans would be included in production</t>
  </si>
  <si>
    <t>1/8" Rubber Sheet (QTY 2)</t>
  </si>
  <si>
    <t>Added for track noise dampening</t>
  </si>
  <si>
    <t>1 gallon covers 25 sq. feet (QTY 5 sq. feet)</t>
  </si>
  <si>
    <t>4" (QTY 2)</t>
  </si>
  <si>
    <t>Walker Evans Adjustable Shocks</t>
  </si>
  <si>
    <t>Anti Stab Kit</t>
  </si>
  <si>
    <t>Used to reduce noise from track clips</t>
  </si>
  <si>
    <t>Oil Pumps</t>
  </si>
  <si>
    <t>GM Flex-Fuel Sensor</t>
  </si>
  <si>
    <t>Added for flex-fuel capabilities</t>
  </si>
  <si>
    <t>Electric oil pump (QTY 2)</t>
  </si>
  <si>
    <t>Added to replace stock oil pump</t>
  </si>
  <si>
    <t>Retained from stock Rush Pro-S for performance</t>
  </si>
  <si>
    <t>Any other Sensors, Research Only</t>
  </si>
  <si>
    <t>For Research Only</t>
  </si>
  <si>
    <t xml:space="preserve">Closest current manufacturing offer: 2019 Ski-Doo Renegade Sport 600 ACE  </t>
  </si>
  <si>
    <t>Comments/Calculations</t>
  </si>
  <si>
    <r>
      <t xml:space="preserve">2 </t>
    </r>
    <r>
      <rPr>
        <sz val="10"/>
        <rFont val="Calibri"/>
        <family val="2"/>
      </rPr>
      <t>×</t>
    </r>
    <r>
      <rPr>
        <sz val="8"/>
        <rFont val="Arial"/>
        <family val="2"/>
      </rPr>
      <t xml:space="preserve"> $89.99 = $179.98</t>
    </r>
  </si>
  <si>
    <r>
      <t xml:space="preserve">2 gal. </t>
    </r>
    <r>
      <rPr>
        <sz val="10"/>
        <rFont val="Calibri"/>
        <family val="2"/>
      </rPr>
      <t>÷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 xml:space="preserve">50 sq. ft. = 1 gal. per 25 sq. ft.
 ($74.99 per gal.) </t>
    </r>
    <r>
      <rPr>
        <sz val="10"/>
        <rFont val="Calibri"/>
        <family val="2"/>
      </rPr>
      <t>÷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 xml:space="preserve">(25 sq. ft. per gal.) = $2.99 per sq. ft.
 (QTY 5 sq. ft.) </t>
    </r>
    <r>
      <rPr>
        <sz val="10"/>
        <rFont val="Calibri"/>
        <family val="2"/>
      </rPr>
      <t>×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>$2.99 = $14.95</t>
    </r>
  </si>
  <si>
    <t>2 × $8.35 = $16.70</t>
  </si>
  <si>
    <r>
      <rPr>
        <b/>
        <sz val="10"/>
        <rFont val="Arial"/>
        <family val="2"/>
      </rPr>
      <t>New costs more</t>
    </r>
    <r>
      <rPr>
        <sz val="10"/>
        <rFont val="Arial"/>
        <family val="2"/>
      </rPr>
      <t xml:space="preserve">
2 × $84.99 = $169.98
2 × $325.00 = $650.00
1.5 × $650.00 = $950.00
$975.00 - $169.98 = $805.02</t>
    </r>
  </si>
  <si>
    <t>New costs more
2 × $219.99 = 439.98
2 × $325.00 = $650.00
1.5 × $650.00 = $975.00
$975.00 - $439.98 = $535.02</t>
  </si>
  <si>
    <t>Mfg. costs more
1.5 × $779.99 = $1169.99
$1169.99 - $779.99 = $390.00</t>
  </si>
  <si>
    <t>Stock Ski-Doo Oil Pump (Replaced)</t>
  </si>
  <si>
    <t>Replacement Oil Pumps (QTY 2)</t>
  </si>
  <si>
    <t>Stock N/A</t>
  </si>
  <si>
    <t>Mild Steel to manufacture resonator tube</t>
  </si>
  <si>
    <t xml:space="preserve">Heraeus 3-way Catalyst </t>
  </si>
  <si>
    <t>Stock Ski-Doo shocks (QTY 2, replaced)</t>
  </si>
  <si>
    <t>Walker Evans Adjustable Shocks (QTY 2)</t>
  </si>
  <si>
    <t>Stock (N/A)</t>
  </si>
  <si>
    <t>Anti Stab kit</t>
  </si>
  <si>
    <t>Stock Ski-Doo Track (Replaced)</t>
  </si>
  <si>
    <t>Injectors</t>
  </si>
  <si>
    <t>Stock Ski-Doo injectors</t>
  </si>
  <si>
    <t>Replacement 375G Injectors</t>
  </si>
  <si>
    <t>1 gallon of Lizard Skin</t>
  </si>
  <si>
    <t>Stock Ski-Doo Coil on Plug (Replaced)</t>
  </si>
  <si>
    <t>MSD Plug Wires and Coil Packs (QTY 2)</t>
  </si>
  <si>
    <t>University of Minnesota Duluth</t>
  </si>
  <si>
    <t>2019 MSRP Receipts</t>
  </si>
  <si>
    <t>2019 MSRP Calculations</t>
  </si>
  <si>
    <t>2019 MSRP Overview</t>
  </si>
  <si>
    <t>Rule 10.5.9.1, correct boots and wires would be included in production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</si>
</sst>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14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4"/>
      <name val="Arial"/>
      <family val="2"/>
    </font>
    <font>
      <sz val="10"/>
      <name val="Calibri"/>
      <family val="2"/>
    </font>
    <font>
      <sz val="48"/>
      <color theme="0"/>
      <name val="Franklin Gothic Medium"/>
      <family val="2"/>
    </font>
    <font>
      <sz val="36"/>
      <color theme="0"/>
      <name val="Franklin Gothic Medium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182">
    <xf numFmtId="0" fontId="0" fillId="0" borderId="0" xfId="0"/>
    <xf numFmtId="0" fontId="0" fillId="0" borderId="1" xfId="0" applyBorder="1"/>
    <xf numFmtId="0" fontId="0" fillId="0" borderId="2" xfId="0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7" fillId="0" borderId="0" xfId="0" applyFont="1"/>
    <xf numFmtId="0" fontId="3" fillId="2" borderId="2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6" fontId="3" fillId="0" borderId="2" xfId="0" applyNumberFormat="1" applyFont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 wrapText="1"/>
    </xf>
    <xf numFmtId="0" fontId="3" fillId="0" borderId="14" xfId="0" applyFont="1" applyBorder="1" applyAlignment="1">
      <alignment vertical="center"/>
    </xf>
    <xf numFmtId="0" fontId="9" fillId="3" borderId="18" xfId="0" applyFont="1" applyFill="1" applyBorder="1"/>
    <xf numFmtId="0" fontId="8" fillId="3" borderId="1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4" xfId="0" applyBorder="1"/>
    <xf numFmtId="0" fontId="2" fillId="0" borderId="2" xfId="0" applyFont="1" applyBorder="1"/>
    <xf numFmtId="0" fontId="0" fillId="0" borderId="0" xfId="0" applyBorder="1"/>
    <xf numFmtId="44" fontId="3" fillId="2" borderId="2" xfId="2" applyFont="1" applyFill="1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0" fontId="0" fillId="0" borderId="3" xfId="0" applyBorder="1"/>
    <xf numFmtId="44" fontId="8" fillId="3" borderId="18" xfId="2" applyFont="1" applyFill="1" applyBorder="1" applyAlignment="1">
      <alignment horizontal="center"/>
    </xf>
    <xf numFmtId="0" fontId="0" fillId="3" borderId="18" xfId="0" applyFill="1" applyBorder="1"/>
    <xf numFmtId="0" fontId="3" fillId="4" borderId="14" xfId="0" applyFont="1" applyFill="1" applyBorder="1" applyAlignment="1">
      <alignment vertical="center"/>
    </xf>
    <xf numFmtId="0" fontId="3" fillId="4" borderId="1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/>
    </xf>
    <xf numFmtId="0" fontId="0" fillId="4" borderId="14" xfId="0" applyFill="1" applyBorder="1"/>
    <xf numFmtId="0" fontId="0" fillId="2" borderId="14" xfId="0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/>
    </xf>
    <xf numFmtId="44" fontId="2" fillId="0" borderId="1" xfId="2" applyFont="1" applyBorder="1" applyAlignment="1">
      <alignment horizontal="center" vertical="center" wrapText="1"/>
    </xf>
    <xf numFmtId="44" fontId="3" fillId="5" borderId="1" xfId="2" applyFont="1" applyFill="1" applyBorder="1" applyAlignment="1">
      <alignment horizontal="center" vertical="center"/>
    </xf>
    <xf numFmtId="44" fontId="3" fillId="0" borderId="5" xfId="2" applyFont="1" applyBorder="1" applyAlignment="1">
      <alignment horizontal="center" vertical="center"/>
    </xf>
    <xf numFmtId="44" fontId="3" fillId="0" borderId="15" xfId="2" applyFont="1" applyBorder="1" applyAlignment="1">
      <alignment horizontal="center" vertical="center"/>
    </xf>
    <xf numFmtId="44" fontId="3" fillId="0" borderId="11" xfId="2" applyFont="1" applyBorder="1" applyAlignment="1">
      <alignment horizontal="center" vertical="center"/>
    </xf>
    <xf numFmtId="44" fontId="3" fillId="5" borderId="15" xfId="2" applyFont="1" applyFill="1" applyBorder="1" applyAlignment="1">
      <alignment horizontal="center" vertical="center"/>
    </xf>
    <xf numFmtId="44" fontId="3" fillId="4" borderId="14" xfId="2" applyFont="1" applyFill="1" applyBorder="1" applyAlignment="1">
      <alignment horizontal="center" vertical="center"/>
    </xf>
    <xf numFmtId="44" fontId="0" fillId="0" borderId="0" xfId="2" applyFont="1"/>
    <xf numFmtId="44" fontId="2" fillId="5" borderId="1" xfId="2" applyFont="1" applyFill="1" applyBorder="1" applyAlignment="1">
      <alignment horizontal="center" vertical="center" wrapText="1"/>
    </xf>
    <xf numFmtId="44" fontId="3" fillId="5" borderId="24" xfId="2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/>
    </xf>
    <xf numFmtId="44" fontId="3" fillId="5" borderId="2" xfId="2" applyFont="1" applyFill="1" applyBorder="1" applyAlignment="1">
      <alignment horizontal="center" vertical="center"/>
    </xf>
    <xf numFmtId="44" fontId="3" fillId="5" borderId="22" xfId="2" applyFont="1" applyFill="1" applyBorder="1" applyAlignment="1">
      <alignment horizontal="center" vertical="center"/>
    </xf>
    <xf numFmtId="44" fontId="2" fillId="5" borderId="7" xfId="2" applyFont="1" applyFill="1" applyBorder="1" applyAlignment="1">
      <alignment horizontal="center" vertical="center" wrapText="1"/>
    </xf>
    <xf numFmtId="44" fontId="3" fillId="5" borderId="1" xfId="0" applyNumberFormat="1" applyFont="1" applyFill="1" applyBorder="1" applyAlignment="1">
      <alignment horizontal="center" vertical="center"/>
    </xf>
    <xf numFmtId="44" fontId="0" fillId="5" borderId="0" xfId="2" applyFont="1" applyFill="1" applyAlignment="1">
      <alignment vertical="center"/>
    </xf>
    <xf numFmtId="0" fontId="3" fillId="5" borderId="2" xfId="0" applyFont="1" applyFill="1" applyBorder="1" applyAlignment="1">
      <alignment vertical="center"/>
    </xf>
    <xf numFmtId="44" fontId="3" fillId="5" borderId="15" xfId="2" applyNumberFormat="1" applyFont="1" applyFill="1" applyBorder="1" applyAlignment="1">
      <alignment horizontal="center" vertical="center"/>
    </xf>
    <xf numFmtId="44" fontId="3" fillId="0" borderId="2" xfId="2" applyFont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44" fontId="3" fillId="5" borderId="5" xfId="2" applyFont="1" applyFill="1" applyBorder="1" applyAlignment="1">
      <alignment horizontal="center" vertical="center"/>
    </xf>
    <xf numFmtId="44" fontId="2" fillId="5" borderId="2" xfId="2" applyFont="1" applyFill="1" applyBorder="1" applyAlignment="1">
      <alignment horizontal="center" vertical="center" wrapText="1"/>
    </xf>
    <xf numFmtId="44" fontId="2" fillId="2" borderId="1" xfId="2" applyFont="1" applyFill="1" applyBorder="1" applyAlignment="1">
      <alignment horizontal="center" vertical="center" wrapText="1"/>
    </xf>
    <xf numFmtId="44" fontId="3" fillId="5" borderId="23" xfId="2" applyFont="1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44" fontId="3" fillId="2" borderId="5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4" fontId="3" fillId="2" borderId="15" xfId="2" applyFont="1" applyFill="1" applyBorder="1" applyAlignment="1">
      <alignment horizontal="center" vertical="center"/>
    </xf>
    <xf numFmtId="0" fontId="0" fillId="2" borderId="0" xfId="0" applyFill="1"/>
    <xf numFmtId="0" fontId="2" fillId="5" borderId="2" xfId="0" applyFont="1" applyFill="1" applyBorder="1" applyAlignment="1">
      <alignment horizontal="center" vertical="center" wrapText="1"/>
    </xf>
    <xf numFmtId="44" fontId="3" fillId="5" borderId="2" xfId="0" applyNumberFormat="1" applyFont="1" applyFill="1" applyBorder="1" applyAlignment="1">
      <alignment horizontal="center" vertical="center"/>
    </xf>
    <xf numFmtId="44" fontId="2" fillId="5" borderId="17" xfId="2" applyFont="1" applyFill="1" applyBorder="1" applyAlignment="1">
      <alignment horizontal="center" vertical="center" wrapText="1"/>
    </xf>
    <xf numFmtId="44" fontId="8" fillId="3" borderId="20" xfId="0" applyNumberFormat="1" applyFont="1" applyFill="1" applyBorder="1" applyAlignment="1">
      <alignment horizontal="center"/>
    </xf>
    <xf numFmtId="44" fontId="3" fillId="2" borderId="1" xfId="2" applyFont="1" applyFill="1" applyBorder="1" applyAlignment="1">
      <alignment horizontal="center" vertical="center"/>
    </xf>
    <xf numFmtId="44" fontId="3" fillId="2" borderId="1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44" fontId="3" fillId="0" borderId="1" xfId="2" applyFont="1" applyBorder="1" applyAlignment="1">
      <alignment horizontal="center" vertical="center" wrapText="1"/>
    </xf>
    <xf numFmtId="44" fontId="3" fillId="2" borderId="1" xfId="2" applyFont="1" applyFill="1" applyBorder="1" applyAlignment="1">
      <alignment horizontal="center" vertical="center" wrapText="1"/>
    </xf>
    <xf numFmtId="44" fontId="0" fillId="0" borderId="1" xfId="2" applyFont="1" applyBorder="1"/>
    <xf numFmtId="44" fontId="3" fillId="2" borderId="15" xfId="2" quotePrefix="1" applyFont="1" applyFill="1" applyBorder="1" applyAlignment="1">
      <alignment horizontal="center" vertical="center"/>
    </xf>
    <xf numFmtId="0" fontId="4" fillId="0" borderId="3" xfId="0" applyFont="1" applyBorder="1" applyAlignment="1"/>
    <xf numFmtId="0" fontId="0" fillId="0" borderId="0" xfId="0" applyAlignment="1"/>
    <xf numFmtId="0" fontId="0" fillId="0" borderId="4" xfId="0" applyBorder="1" applyAlignment="1"/>
    <xf numFmtId="0" fontId="4" fillId="0" borderId="11" xfId="0" applyFont="1" applyBorder="1" applyAlignment="1"/>
    <xf numFmtId="0" fontId="0" fillId="0" borderId="12" xfId="0" applyBorder="1" applyAlignment="1"/>
    <xf numFmtId="0" fontId="0" fillId="0" borderId="13" xfId="0" applyBorder="1" applyAlignment="1"/>
    <xf numFmtId="0" fontId="4" fillId="0" borderId="3" xfId="0" applyFont="1" applyBorder="1" applyAlignment="1"/>
    <xf numFmtId="0" fontId="0" fillId="0" borderId="0" xfId="0" applyAlignment="1"/>
    <xf numFmtId="0" fontId="0" fillId="0" borderId="4" xfId="0" applyBorder="1" applyAlignment="1"/>
    <xf numFmtId="0" fontId="4" fillId="0" borderId="11" xfId="0" applyFont="1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6" xfId="0" applyBorder="1" applyAlignment="1">
      <alignment horizontal="center"/>
    </xf>
    <xf numFmtId="0" fontId="1" fillId="5" borderId="24" xfId="0" applyFont="1" applyFill="1" applyBorder="1" applyAlignment="1">
      <alignment horizontal="center" vertical="center"/>
    </xf>
    <xf numFmtId="44" fontId="1" fillId="5" borderId="1" xfId="2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4" xfId="0" applyFill="1" applyBorder="1"/>
    <xf numFmtId="44" fontId="1" fillId="5" borderId="17" xfId="2" applyFont="1" applyFill="1" applyBorder="1" applyAlignment="1">
      <alignment horizontal="center" vertical="center" wrapText="1"/>
    </xf>
    <xf numFmtId="44" fontId="1" fillId="5" borderId="7" xfId="2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vertical="center"/>
    </xf>
    <xf numFmtId="0" fontId="8" fillId="3" borderId="32" xfId="0" applyFont="1" applyFill="1" applyBorder="1" applyAlignment="1">
      <alignment vertical="center"/>
    </xf>
    <xf numFmtId="0" fontId="8" fillId="3" borderId="26" xfId="0" applyFont="1" applyFill="1" applyBorder="1" applyAlignment="1">
      <alignment vertical="center"/>
    </xf>
    <xf numFmtId="0" fontId="8" fillId="3" borderId="34" xfId="0" applyFont="1" applyFill="1" applyBorder="1" applyAlignment="1">
      <alignment vertical="center"/>
    </xf>
    <xf numFmtId="0" fontId="8" fillId="3" borderId="29" xfId="0" applyFont="1" applyFill="1" applyBorder="1" applyAlignment="1">
      <alignment vertical="center"/>
    </xf>
    <xf numFmtId="0" fontId="8" fillId="3" borderId="28" xfId="0" applyFont="1" applyFill="1" applyBorder="1" applyAlignment="1">
      <alignment vertical="center"/>
    </xf>
    <xf numFmtId="0" fontId="8" fillId="3" borderId="27" xfId="0" applyFont="1" applyFill="1" applyBorder="1" applyAlignment="1">
      <alignment vertical="center"/>
    </xf>
    <xf numFmtId="0" fontId="10" fillId="5" borderId="8" xfId="0" applyFont="1" applyFill="1" applyBorder="1" applyAlignment="1">
      <alignment horizontal="center"/>
    </xf>
    <xf numFmtId="0" fontId="10" fillId="5" borderId="9" xfId="0" applyFont="1" applyFill="1" applyBorder="1" applyAlignment="1">
      <alignment horizontal="center"/>
    </xf>
    <xf numFmtId="0" fontId="10" fillId="5" borderId="10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44" fontId="9" fillId="3" borderId="31" xfId="2" applyFont="1" applyFill="1" applyBorder="1" applyAlignment="1">
      <alignment horizontal="center" vertical="center" wrapText="1"/>
    </xf>
    <xf numFmtId="44" fontId="9" fillId="3" borderId="1" xfId="2" applyFont="1" applyFill="1" applyBorder="1" applyAlignment="1">
      <alignment horizontal="center" vertical="center" wrapText="1"/>
    </xf>
    <xf numFmtId="44" fontId="9" fillId="3" borderId="30" xfId="2" applyFont="1" applyFill="1" applyBorder="1" applyAlignment="1">
      <alignment horizontal="center" vertical="center" wrapText="1"/>
    </xf>
    <xf numFmtId="0" fontId="8" fillId="3" borderId="37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4" fillId="0" borderId="3" xfId="0" applyFont="1" applyBorder="1" applyAlignment="1"/>
    <xf numFmtId="0" fontId="0" fillId="0" borderId="0" xfId="0" applyAlignment="1"/>
    <xf numFmtId="0" fontId="0" fillId="0" borderId="4" xfId="0" applyBorder="1" applyAlignment="1"/>
    <xf numFmtId="0" fontId="4" fillId="0" borderId="5" xfId="0" applyFont="1" applyBorder="1" applyAlignment="1"/>
    <xf numFmtId="0" fontId="0" fillId="0" borderId="6" xfId="0" applyBorder="1" applyAlignment="1"/>
    <xf numFmtId="0" fontId="0" fillId="0" borderId="7" xfId="0" applyBorder="1" applyAlignment="1"/>
    <xf numFmtId="0" fontId="8" fillId="3" borderId="36" xfId="0" applyFont="1" applyFill="1" applyBorder="1" applyAlignment="1">
      <alignment horizontal="left" vertical="center"/>
    </xf>
    <xf numFmtId="0" fontId="8" fillId="3" borderId="39" xfId="0" applyFont="1" applyFill="1" applyBorder="1" applyAlignment="1">
      <alignment horizontal="left" vertical="center"/>
    </xf>
    <xf numFmtId="0" fontId="8" fillId="3" borderId="35" xfId="0" applyFont="1" applyFill="1" applyBorder="1" applyAlignment="1">
      <alignment horizontal="left" vertical="center"/>
    </xf>
    <xf numFmtId="0" fontId="9" fillId="3" borderId="3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4" fillId="0" borderId="11" xfId="0" applyFont="1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6" xfId="0" applyBorder="1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4" fontId="3" fillId="0" borderId="0" xfId="2" applyFont="1" applyBorder="1" applyAlignment="1">
      <alignment horizontal="center" vertical="center"/>
    </xf>
    <xf numFmtId="0" fontId="0" fillId="2" borderId="3" xfId="0" applyFill="1" applyBorder="1"/>
    <xf numFmtId="0" fontId="0" fillId="2" borderId="0" xfId="0" applyFill="1" applyBorder="1"/>
    <xf numFmtId="0" fontId="3" fillId="2" borderId="0" xfId="0" applyFont="1" applyFill="1" applyBorder="1" applyAlignment="1">
      <alignment horizontal="center" vertical="center" wrapText="1"/>
    </xf>
    <xf numFmtId="44" fontId="3" fillId="2" borderId="0" xfId="2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5" borderId="1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wrapText="1"/>
    </xf>
    <xf numFmtId="44" fontId="0" fillId="5" borderId="1" xfId="2" applyFont="1" applyFill="1" applyBorder="1" applyAlignment="1">
      <alignment vertic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left"/>
    </xf>
    <xf numFmtId="44" fontId="1" fillId="5" borderId="1" xfId="2" applyFont="1" applyFill="1" applyBorder="1" applyAlignment="1">
      <alignment vertical="center"/>
    </xf>
    <xf numFmtId="0" fontId="2" fillId="5" borderId="17" xfId="0" applyFont="1" applyFill="1" applyBorder="1"/>
    <xf numFmtId="0" fontId="12" fillId="3" borderId="11" xfId="0" applyFont="1" applyFill="1" applyBorder="1" applyAlignment="1">
      <alignment horizontal="left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horizontal="right" vertical="center"/>
    </xf>
    <xf numFmtId="0" fontId="13" fillId="3" borderId="13" xfId="0" applyFont="1" applyFill="1" applyBorder="1" applyAlignment="1">
      <alignment horizontal="right" vertical="center"/>
    </xf>
    <xf numFmtId="0" fontId="13" fillId="3" borderId="6" xfId="0" applyFont="1" applyFill="1" applyBorder="1" applyAlignment="1">
      <alignment horizontal="right" vertical="center"/>
    </xf>
    <xf numFmtId="0" fontId="13" fillId="3" borderId="7" xfId="0" applyFont="1" applyFill="1" applyBorder="1" applyAlignment="1">
      <alignment horizontal="right" vertical="center"/>
    </xf>
    <xf numFmtId="44" fontId="0" fillId="2" borderId="0" xfId="2" applyFont="1" applyFill="1" applyAlignment="1">
      <alignment vertical="center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23.png"/><Relationship Id="rId3" Type="http://schemas.openxmlformats.org/officeDocument/2006/relationships/image" Target="../media/image30.png"/><Relationship Id="rId7" Type="http://schemas.openxmlformats.org/officeDocument/2006/relationships/image" Target="../media/image29.png"/><Relationship Id="rId12" Type="http://schemas.openxmlformats.org/officeDocument/2006/relationships/image" Target="../media/image33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11" Type="http://schemas.openxmlformats.org/officeDocument/2006/relationships/image" Target="../media/image32.png"/><Relationship Id="rId5" Type="http://schemas.openxmlformats.org/officeDocument/2006/relationships/image" Target="../media/image22.png"/><Relationship Id="rId10" Type="http://schemas.openxmlformats.org/officeDocument/2006/relationships/image" Target="../media/image31.png"/><Relationship Id="rId4" Type="http://schemas.openxmlformats.org/officeDocument/2006/relationships/image" Target="../media/image20.png"/><Relationship Id="rId9" Type="http://schemas.openxmlformats.org/officeDocument/2006/relationships/image" Target="../media/image14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81159</xdr:colOff>
      <xdr:row>1</xdr:row>
      <xdr:rowOff>45246</xdr:rowOff>
    </xdr:from>
    <xdr:to>
      <xdr:col>4</xdr:col>
      <xdr:colOff>535781</xdr:colOff>
      <xdr:row>1</xdr:row>
      <xdr:rowOff>45246</xdr:rowOff>
    </xdr:to>
    <xdr:cxnSp macro="">
      <xdr:nvCxnSpPr>
        <xdr:cNvPr id="2" name="Straight Connector 1"/>
        <xdr:cNvCxnSpPr/>
      </xdr:nvCxnSpPr>
      <xdr:spPr>
        <a:xfrm>
          <a:off x="81159" y="807246"/>
          <a:ext cx="7979372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476250</xdr:colOff>
      <xdr:row>0</xdr:row>
      <xdr:rowOff>745334</xdr:rowOff>
    </xdr:from>
    <xdr:to>
      <xdr:col>7</xdr:col>
      <xdr:colOff>1285877</xdr:colOff>
      <xdr:row>0</xdr:row>
      <xdr:rowOff>745334</xdr:rowOff>
    </xdr:to>
    <xdr:cxnSp macro="">
      <xdr:nvCxnSpPr>
        <xdr:cNvPr id="3" name="Straight Connector 2"/>
        <xdr:cNvCxnSpPr/>
      </xdr:nvCxnSpPr>
      <xdr:spPr>
        <a:xfrm>
          <a:off x="9517673" y="745334"/>
          <a:ext cx="4238627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78778</xdr:colOff>
      <xdr:row>0</xdr:row>
      <xdr:rowOff>114317</xdr:rowOff>
    </xdr:from>
    <xdr:to>
      <xdr:col>4</xdr:col>
      <xdr:colOff>533400</xdr:colOff>
      <xdr:row>0</xdr:row>
      <xdr:rowOff>114317</xdr:rowOff>
    </xdr:to>
    <xdr:cxnSp macro="">
      <xdr:nvCxnSpPr>
        <xdr:cNvPr id="4" name="Straight Connector 3"/>
        <xdr:cNvCxnSpPr/>
      </xdr:nvCxnSpPr>
      <xdr:spPr>
        <a:xfrm>
          <a:off x="78778" y="114317"/>
          <a:ext cx="7979372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490904</xdr:colOff>
      <xdr:row>0</xdr:row>
      <xdr:rowOff>219089</xdr:rowOff>
    </xdr:from>
    <xdr:to>
      <xdr:col>7</xdr:col>
      <xdr:colOff>1285877</xdr:colOff>
      <xdr:row>0</xdr:row>
      <xdr:rowOff>219089</xdr:rowOff>
    </xdr:to>
    <xdr:cxnSp macro="">
      <xdr:nvCxnSpPr>
        <xdr:cNvPr id="5" name="Straight Connector 4"/>
        <xdr:cNvCxnSpPr/>
      </xdr:nvCxnSpPr>
      <xdr:spPr>
        <a:xfrm>
          <a:off x="9532327" y="219089"/>
          <a:ext cx="4223973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81159</xdr:colOff>
      <xdr:row>1</xdr:row>
      <xdr:rowOff>45246</xdr:rowOff>
    </xdr:from>
    <xdr:to>
      <xdr:col>4</xdr:col>
      <xdr:colOff>535781</xdr:colOff>
      <xdr:row>1</xdr:row>
      <xdr:rowOff>45246</xdr:rowOff>
    </xdr:to>
    <xdr:cxnSp macro="">
      <xdr:nvCxnSpPr>
        <xdr:cNvPr id="2" name="Straight Connector 1"/>
        <xdr:cNvCxnSpPr/>
      </xdr:nvCxnSpPr>
      <xdr:spPr>
        <a:xfrm>
          <a:off x="81159" y="807246"/>
          <a:ext cx="7979372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690562</xdr:colOff>
      <xdr:row>0</xdr:row>
      <xdr:rowOff>745334</xdr:rowOff>
    </xdr:from>
    <xdr:to>
      <xdr:col>7</xdr:col>
      <xdr:colOff>2095500</xdr:colOff>
      <xdr:row>0</xdr:row>
      <xdr:rowOff>745334</xdr:rowOff>
    </xdr:to>
    <xdr:cxnSp macro="">
      <xdr:nvCxnSpPr>
        <xdr:cNvPr id="3" name="Straight Connector 2"/>
        <xdr:cNvCxnSpPr/>
      </xdr:nvCxnSpPr>
      <xdr:spPr>
        <a:xfrm>
          <a:off x="9727406" y="745334"/>
          <a:ext cx="4833938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78778</xdr:colOff>
      <xdr:row>0</xdr:row>
      <xdr:rowOff>114317</xdr:rowOff>
    </xdr:from>
    <xdr:to>
      <xdr:col>4</xdr:col>
      <xdr:colOff>533400</xdr:colOff>
      <xdr:row>0</xdr:row>
      <xdr:rowOff>114317</xdr:rowOff>
    </xdr:to>
    <xdr:cxnSp macro="">
      <xdr:nvCxnSpPr>
        <xdr:cNvPr id="4" name="Straight Connector 3"/>
        <xdr:cNvCxnSpPr/>
      </xdr:nvCxnSpPr>
      <xdr:spPr>
        <a:xfrm>
          <a:off x="78778" y="114317"/>
          <a:ext cx="7979372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688181</xdr:colOff>
      <xdr:row>0</xdr:row>
      <xdr:rowOff>219089</xdr:rowOff>
    </xdr:from>
    <xdr:to>
      <xdr:col>7</xdr:col>
      <xdr:colOff>2095500</xdr:colOff>
      <xdr:row>0</xdr:row>
      <xdr:rowOff>219089</xdr:rowOff>
    </xdr:to>
    <xdr:cxnSp macro="">
      <xdr:nvCxnSpPr>
        <xdr:cNvPr id="5" name="Straight Connector 4"/>
        <xdr:cNvCxnSpPr/>
      </xdr:nvCxnSpPr>
      <xdr:spPr>
        <a:xfrm>
          <a:off x="9725025" y="219089"/>
          <a:ext cx="4836319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2213433</xdr:colOff>
      <xdr:row>8</xdr:row>
      <xdr:rowOff>148165</xdr:rowOff>
    </xdr:from>
    <xdr:to>
      <xdr:col>6</xdr:col>
      <xdr:colOff>796304</xdr:colOff>
      <xdr:row>36</xdr:row>
      <xdr:rowOff>6397</xdr:rowOff>
    </xdr:to>
    <xdr:pic>
      <xdr:nvPicPr>
        <xdr:cNvPr id="53" name="Picture 52" descr="2019 Ski-Doo Renegade Sport 600 AC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3433" y="2582332"/>
          <a:ext cx="9335538" cy="4303232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99336</xdr:colOff>
      <xdr:row>44</xdr:row>
      <xdr:rowOff>45370</xdr:rowOff>
    </xdr:from>
    <xdr:to>
      <xdr:col>7</xdr:col>
      <xdr:colOff>1306685</xdr:colOff>
      <xdr:row>58</xdr:row>
      <xdr:rowOff>97856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4086" y="8215703"/>
          <a:ext cx="6149766" cy="2274986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105232</xdr:colOff>
      <xdr:row>59</xdr:row>
      <xdr:rowOff>44733</xdr:rowOff>
    </xdr:from>
    <xdr:to>
      <xdr:col>7</xdr:col>
      <xdr:colOff>1305299</xdr:colOff>
      <xdr:row>76</xdr:row>
      <xdr:rowOff>63501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9982" y="10596316"/>
          <a:ext cx="6142484" cy="2717518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0</xdr:col>
      <xdr:colOff>80413</xdr:colOff>
      <xdr:row>44</xdr:row>
      <xdr:rowOff>52920</xdr:rowOff>
    </xdr:from>
    <xdr:to>
      <xdr:col>2</xdr:col>
      <xdr:colOff>973668</xdr:colOff>
      <xdr:row>61</xdr:row>
      <xdr:rowOff>59533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GrpSpPr/>
      </xdr:nvGrpSpPr>
      <xdr:grpSpPr>
        <a:xfrm>
          <a:off x="80413" y="8518264"/>
          <a:ext cx="6322505" cy="2840300"/>
          <a:chOff x="7953374" y="388125"/>
          <a:chExt cx="6973273" cy="3609343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xmlns="" id="{00000000-0008-0000-02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953374" y="2968624"/>
            <a:ext cx="6973273" cy="1028844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71" name="Picture 70">
            <a:extLst>
              <a:ext uri="{FF2B5EF4-FFF2-40B4-BE49-F238E27FC236}">
                <a16:creationId xmlns:a16="http://schemas.microsoft.com/office/drawing/2014/main" xmlns="" id="{00000000-0008-0000-02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9325750" y="388125"/>
            <a:ext cx="4039164" cy="2514951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4</xdr:col>
      <xdr:colOff>77110</xdr:colOff>
      <xdr:row>81</xdr:row>
      <xdr:rowOff>74095</xdr:rowOff>
    </xdr:from>
    <xdr:to>
      <xdr:col>7</xdr:col>
      <xdr:colOff>1325629</xdr:colOff>
      <xdr:row>102</xdr:row>
      <xdr:rowOff>59796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1860" y="14118178"/>
          <a:ext cx="6190936" cy="3319451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0</xdr:col>
      <xdr:colOff>42332</xdr:colOff>
      <xdr:row>81</xdr:row>
      <xdr:rowOff>85137</xdr:rowOff>
    </xdr:from>
    <xdr:to>
      <xdr:col>2</xdr:col>
      <xdr:colOff>952499</xdr:colOff>
      <xdr:row>95</xdr:row>
      <xdr:rowOff>117147</xdr:rowOff>
    </xdr:to>
    <xdr:grpSp>
      <xdr:nvGrpSpPr>
        <xdr:cNvPr id="76" name="Group 75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GrpSpPr/>
      </xdr:nvGrpSpPr>
      <xdr:grpSpPr>
        <a:xfrm>
          <a:off x="42332" y="14717918"/>
          <a:ext cx="6339417" cy="2365635"/>
          <a:chOff x="158750" y="42060000"/>
          <a:chExt cx="8157502" cy="2929750"/>
        </a:xfrm>
      </xdr:grpSpPr>
      <xdr:pic>
        <xdr:nvPicPr>
          <xdr:cNvPr id="79" name="Picture 78">
            <a:extLst>
              <a:ext uri="{FF2B5EF4-FFF2-40B4-BE49-F238E27FC236}">
                <a16:creationId xmlns:a16="http://schemas.microsoft.com/office/drawing/2014/main" xmlns="" id="{00000000-0008-0000-02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58750" y="44780170"/>
            <a:ext cx="8157502" cy="209580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81" name="Picture 80">
            <a:extLst>
              <a:ext uri="{FF2B5EF4-FFF2-40B4-BE49-F238E27FC236}">
                <a16:creationId xmlns:a16="http://schemas.microsoft.com/office/drawing/2014/main" xmlns="" id="{00000000-0008-0000-02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2827319" y="42060000"/>
            <a:ext cx="2237327" cy="2610214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4</xdr:col>
      <xdr:colOff>84826</xdr:colOff>
      <xdr:row>140</xdr:row>
      <xdr:rowOff>0</xdr:rowOff>
    </xdr:from>
    <xdr:to>
      <xdr:col>7</xdr:col>
      <xdr:colOff>1296726</xdr:colOff>
      <xdr:row>160</xdr:row>
      <xdr:rowOff>63500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09576" y="18669000"/>
          <a:ext cx="6154317" cy="3238500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105830</xdr:colOff>
      <xdr:row>165</xdr:row>
      <xdr:rowOff>0</xdr:rowOff>
    </xdr:from>
    <xdr:to>
      <xdr:col>7</xdr:col>
      <xdr:colOff>1289893</xdr:colOff>
      <xdr:row>185</xdr:row>
      <xdr:rowOff>14898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30580" y="22637750"/>
          <a:ext cx="6126480" cy="3189898"/>
        </a:xfrm>
        <a:prstGeom prst="rect">
          <a:avLst/>
        </a:prstGeom>
        <a:noFill/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85870</xdr:colOff>
      <xdr:row>190</xdr:row>
      <xdr:rowOff>31749</xdr:rowOff>
    </xdr:from>
    <xdr:to>
      <xdr:col>7</xdr:col>
      <xdr:colOff>1312333</xdr:colOff>
      <xdr:row>206</xdr:row>
      <xdr:rowOff>23327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10620" y="26638249"/>
          <a:ext cx="6168880" cy="2531578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0</xdr:col>
      <xdr:colOff>52915</xdr:colOff>
      <xdr:row>214</xdr:row>
      <xdr:rowOff>1</xdr:rowOff>
    </xdr:from>
    <xdr:to>
      <xdr:col>2</xdr:col>
      <xdr:colOff>987124</xdr:colOff>
      <xdr:row>234</xdr:row>
      <xdr:rowOff>116417</xdr:rowOff>
    </xdr:to>
    <xdr:grpSp>
      <xdr:nvGrpSpPr>
        <xdr:cNvPr id="87" name="Group 86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GrpSpPr/>
      </xdr:nvGrpSpPr>
      <xdr:grpSpPr>
        <a:xfrm>
          <a:off x="52915" y="36802220"/>
          <a:ext cx="6363459" cy="3450166"/>
          <a:chOff x="12207875" y="22867125"/>
          <a:chExt cx="6973273" cy="3548948"/>
        </a:xfrm>
      </xdr:grpSpPr>
      <xdr:pic>
        <xdr:nvPicPr>
          <xdr:cNvPr id="88" name="Picture 87">
            <a:extLst>
              <a:ext uri="{FF2B5EF4-FFF2-40B4-BE49-F238E27FC236}">
                <a16:creationId xmlns:a16="http://schemas.microsoft.com/office/drawing/2014/main" xmlns="" id="{00000000-0008-0000-02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2207875" y="25892125"/>
            <a:ext cx="6973273" cy="523948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89" name="Picture 88">
            <a:extLst>
              <a:ext uri="{FF2B5EF4-FFF2-40B4-BE49-F238E27FC236}">
                <a16:creationId xmlns:a16="http://schemas.microsoft.com/office/drawing/2014/main" xmlns="" id="{00000000-0008-0000-02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4278750" y="22867125"/>
            <a:ext cx="2848373" cy="2981741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4</xdr:col>
      <xdr:colOff>84667</xdr:colOff>
      <xdr:row>214</xdr:row>
      <xdr:rowOff>1</xdr:rowOff>
    </xdr:from>
    <xdr:to>
      <xdr:col>7</xdr:col>
      <xdr:colOff>1301750</xdr:colOff>
      <xdr:row>231</xdr:row>
      <xdr:rowOff>78302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609417" y="30437668"/>
          <a:ext cx="6159500" cy="2777051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74082</xdr:colOff>
      <xdr:row>243</xdr:row>
      <xdr:rowOff>1</xdr:rowOff>
    </xdr:from>
    <xdr:to>
      <xdr:col>7</xdr:col>
      <xdr:colOff>1324354</xdr:colOff>
      <xdr:row>260</xdr:row>
      <xdr:rowOff>148200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598832" y="35052001"/>
          <a:ext cx="6192689" cy="2846949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95247</xdr:colOff>
      <xdr:row>266</xdr:row>
      <xdr:rowOff>0</xdr:rowOff>
    </xdr:from>
    <xdr:to>
      <xdr:col>7</xdr:col>
      <xdr:colOff>1312330</xdr:colOff>
      <xdr:row>283</xdr:row>
      <xdr:rowOff>78301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619997" y="38703250"/>
          <a:ext cx="6159500" cy="2777051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0</xdr:col>
      <xdr:colOff>84665</xdr:colOff>
      <xdr:row>266</xdr:row>
      <xdr:rowOff>0</xdr:rowOff>
    </xdr:from>
    <xdr:to>
      <xdr:col>2</xdr:col>
      <xdr:colOff>971915</xdr:colOff>
      <xdr:row>291</xdr:row>
      <xdr:rowOff>21169</xdr:rowOff>
    </xdr:to>
    <xdr:grpSp>
      <xdr:nvGrpSpPr>
        <xdr:cNvPr id="98" name="Group 97"/>
        <xdr:cNvGrpSpPr/>
      </xdr:nvGrpSpPr>
      <xdr:grpSpPr>
        <a:xfrm>
          <a:off x="84665" y="45469969"/>
          <a:ext cx="6316500" cy="4188356"/>
          <a:chOff x="84665" y="38703250"/>
          <a:chExt cx="6316500" cy="3989919"/>
        </a:xfrm>
      </xdr:grpSpPr>
      <xdr:pic>
        <xdr:nvPicPr>
          <xdr:cNvPr id="94" name="Picture 93">
            <a:extLst>
              <a:ext uri="{FF2B5EF4-FFF2-40B4-BE49-F238E27FC236}">
                <a16:creationId xmlns:a16="http://schemas.microsoft.com/office/drawing/2014/main" xmlns="" id="{00000000-0008-0000-02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1485510" y="38703250"/>
            <a:ext cx="3514333" cy="3547279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grpSp>
        <xdr:nvGrpSpPr>
          <xdr:cNvPr id="95" name="Group 45">
            <a:extLst>
              <a:ext uri="{FF2B5EF4-FFF2-40B4-BE49-F238E27FC236}">
                <a16:creationId xmlns:a16="http://schemas.microsoft.com/office/drawing/2014/main" xmlns="" id="{00000000-0008-0000-0200-00002E000000}"/>
              </a:ext>
            </a:extLst>
          </xdr:cNvPr>
          <xdr:cNvGrpSpPr/>
        </xdr:nvGrpSpPr>
        <xdr:grpSpPr>
          <a:xfrm>
            <a:off x="84665" y="42354445"/>
            <a:ext cx="6316500" cy="338724"/>
            <a:chOff x="11726104" y="41640600"/>
            <a:chExt cx="6197461" cy="335522"/>
          </a:xfrm>
        </xdr:grpSpPr>
        <xdr:pic>
          <xdr:nvPicPr>
            <xdr:cNvPr id="96" name="Picture 95">
              <a:extLst>
                <a:ext uri="{FF2B5EF4-FFF2-40B4-BE49-F238E27FC236}">
                  <a16:creationId xmlns:a16="http://schemas.microsoft.com/office/drawing/2014/main" xmlns="" id="{00000000-0008-0000-0200-00003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/>
            <a:srcRect r="37348"/>
            <a:stretch>
              <a:fillRect/>
            </a:stretch>
          </xdr:blipFill>
          <xdr:spPr>
            <a:xfrm>
              <a:off x="11726104" y="41640600"/>
              <a:ext cx="6197461" cy="332900"/>
            </a:xfrm>
            <a:prstGeom prst="rect">
              <a:avLst/>
            </a:prstGeom>
            <a:ln w="38100">
              <a:solidFill>
                <a:schemeClr val="bg2">
                  <a:lumMod val="90000"/>
                </a:schemeClr>
              </a:solidFill>
            </a:ln>
          </xdr:spPr>
        </xdr:pic>
        <xdr:pic>
          <xdr:nvPicPr>
            <xdr:cNvPr id="97" name="Picture 96">
              <a:extLst>
                <a:ext uri="{FF2B5EF4-FFF2-40B4-BE49-F238E27FC236}">
                  <a16:creationId xmlns:a16="http://schemas.microsoft.com/office/drawing/2014/main" xmlns="" id="{00000000-0008-0000-0200-00002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/>
            <a:srcRect l="61865"/>
            <a:stretch>
              <a:fillRect/>
            </a:stretch>
          </xdr:blipFill>
          <xdr:spPr>
            <a:xfrm>
              <a:off x="14146694" y="41643221"/>
              <a:ext cx="3772304" cy="332901"/>
            </a:xfrm>
            <a:prstGeom prst="rect">
              <a:avLst/>
            </a:prstGeom>
            <a:ln w="38100">
              <a:noFill/>
            </a:ln>
          </xdr:spPr>
        </xdr:pic>
      </xdr:grpSp>
    </xdr:grpSp>
    <xdr:clientData/>
  </xdr:twoCellAnchor>
  <xdr:twoCellAnchor>
    <xdr:from>
      <xdr:col>0</xdr:col>
      <xdr:colOff>52915</xdr:colOff>
      <xdr:row>299</xdr:row>
      <xdr:rowOff>0</xdr:rowOff>
    </xdr:from>
    <xdr:to>
      <xdr:col>2</xdr:col>
      <xdr:colOff>986543</xdr:colOff>
      <xdr:row>314</xdr:row>
      <xdr:rowOff>42333</xdr:rowOff>
    </xdr:to>
    <xdr:grpSp>
      <xdr:nvGrpSpPr>
        <xdr:cNvPr id="99" name="Group 98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GrpSpPr/>
      </xdr:nvGrpSpPr>
      <xdr:grpSpPr>
        <a:xfrm>
          <a:off x="52915" y="50970656"/>
          <a:ext cx="6362878" cy="2542646"/>
          <a:chOff x="1022814" y="17955399"/>
          <a:chExt cx="7131083" cy="2694801"/>
        </a:xfrm>
      </xdr:grpSpPr>
      <xdr:pic>
        <xdr:nvPicPr>
          <xdr:cNvPr id="100" name="Picture 99">
            <a:extLst>
              <a:ext uri="{FF2B5EF4-FFF2-40B4-BE49-F238E27FC236}">
                <a16:creationId xmlns:a16="http://schemas.microsoft.com/office/drawing/2014/main" xmlns="" id="{00000000-0008-0000-02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rcRect b="74641"/>
          <a:stretch>
            <a:fillRect/>
          </a:stretch>
        </xdr:blipFill>
        <xdr:spPr>
          <a:xfrm>
            <a:off x="1022814" y="20481925"/>
            <a:ext cx="7131083" cy="168275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101" name="Picture 100">
            <a:extLst>
              <a:ext uri="{FF2B5EF4-FFF2-40B4-BE49-F238E27FC236}">
                <a16:creationId xmlns:a16="http://schemas.microsoft.com/office/drawing/2014/main" xmlns="" id="{00000000-0008-0000-02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3499608" y="17955399"/>
            <a:ext cx="2478917" cy="2349574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4</xdr:col>
      <xdr:colOff>74082</xdr:colOff>
      <xdr:row>299</xdr:row>
      <xdr:rowOff>11509</xdr:rowOff>
    </xdr:from>
    <xdr:to>
      <xdr:col>7</xdr:col>
      <xdr:colOff>1307332</xdr:colOff>
      <xdr:row>309</xdr:row>
      <xdr:rowOff>42333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98832" y="43974676"/>
          <a:ext cx="6175667" cy="1618324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84665</xdr:colOff>
      <xdr:row>322</xdr:row>
      <xdr:rowOff>0</xdr:rowOff>
    </xdr:from>
    <xdr:to>
      <xdr:col>7</xdr:col>
      <xdr:colOff>1291165</xdr:colOff>
      <xdr:row>344</xdr:row>
      <xdr:rowOff>44461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09415" y="47635583"/>
          <a:ext cx="6148917" cy="3536961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4</xdr:col>
      <xdr:colOff>63499</xdr:colOff>
      <xdr:row>349</xdr:row>
      <xdr:rowOff>0</xdr:rowOff>
    </xdr:from>
    <xdr:to>
      <xdr:col>7</xdr:col>
      <xdr:colOff>1333500</xdr:colOff>
      <xdr:row>365</xdr:row>
      <xdr:rowOff>55363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588249" y="51921833"/>
          <a:ext cx="6212418" cy="2595363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0</xdr:col>
      <xdr:colOff>63499</xdr:colOff>
      <xdr:row>123</xdr:row>
      <xdr:rowOff>21167</xdr:rowOff>
    </xdr:from>
    <xdr:to>
      <xdr:col>2</xdr:col>
      <xdr:colOff>984249</xdr:colOff>
      <xdr:row>131</xdr:row>
      <xdr:rowOff>132358</xdr:rowOff>
    </xdr:to>
    <xdr:pic>
      <xdr:nvPicPr>
        <xdr:cNvPr id="108" name="Picture 107" descr="Injectors price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499" y="20753917"/>
          <a:ext cx="6350000" cy="1381191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0</xdr:col>
      <xdr:colOff>1589333</xdr:colOff>
      <xdr:row>110</xdr:row>
      <xdr:rowOff>33583</xdr:rowOff>
    </xdr:from>
    <xdr:to>
      <xdr:col>1</xdr:col>
      <xdr:colOff>1418166</xdr:colOff>
      <xdr:row>122</xdr:row>
      <xdr:rowOff>46642</xdr:rowOff>
    </xdr:to>
    <xdr:pic>
      <xdr:nvPicPr>
        <xdr:cNvPr id="109" name="Picture 108" descr="Injectors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589333" y="18702583"/>
          <a:ext cx="3342500" cy="1918059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4</xdr:col>
      <xdr:colOff>96327</xdr:colOff>
      <xdr:row>110</xdr:row>
      <xdr:rowOff>0</xdr:rowOff>
    </xdr:from>
    <xdr:to>
      <xdr:col>7</xdr:col>
      <xdr:colOff>1292176</xdr:colOff>
      <xdr:row>121</xdr:row>
      <xdr:rowOff>116417</xdr:rowOff>
    </xdr:to>
    <xdr:grpSp>
      <xdr:nvGrpSpPr>
        <xdr:cNvPr id="113" name="Group 11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pSpPr/>
      </xdr:nvGrpSpPr>
      <xdr:grpSpPr>
        <a:xfrm>
          <a:off x="7621077" y="19466719"/>
          <a:ext cx="6136943" cy="1949979"/>
          <a:chOff x="7327900" y="825500"/>
          <a:chExt cx="7896029" cy="2419379"/>
        </a:xfrm>
      </xdr:grpSpPr>
      <xdr:pic>
        <xdr:nvPicPr>
          <xdr:cNvPr id="114" name="Picture 113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7327900" y="2842186"/>
            <a:ext cx="7896029" cy="402693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115" name="Picture 114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9887884" y="825500"/>
            <a:ext cx="2765051" cy="1922166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4</xdr:col>
      <xdr:colOff>74081</xdr:colOff>
      <xdr:row>373</xdr:row>
      <xdr:rowOff>0</xdr:rowOff>
    </xdr:from>
    <xdr:to>
      <xdr:col>7</xdr:col>
      <xdr:colOff>1322914</xdr:colOff>
      <xdr:row>381</xdr:row>
      <xdr:rowOff>39785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98831" y="60536667"/>
          <a:ext cx="6191250" cy="1309785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4</xdr:col>
      <xdr:colOff>74082</xdr:colOff>
      <xdr:row>386</xdr:row>
      <xdr:rowOff>0</xdr:rowOff>
    </xdr:from>
    <xdr:to>
      <xdr:col>7</xdr:col>
      <xdr:colOff>1309231</xdr:colOff>
      <xdr:row>416</xdr:row>
      <xdr:rowOff>74083</xdr:rowOff>
    </xdr:to>
    <xdr:grpSp>
      <xdr:nvGrpSpPr>
        <xdr:cNvPr id="117" name="Group 116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GrpSpPr/>
      </xdr:nvGrpSpPr>
      <xdr:grpSpPr>
        <a:xfrm>
          <a:off x="7598832" y="65472469"/>
          <a:ext cx="6176243" cy="5074708"/>
          <a:chOff x="158750" y="30126092"/>
          <a:chExt cx="8164514" cy="6276389"/>
        </a:xfrm>
      </xdr:grpSpPr>
      <xdr:pic>
        <xdr:nvPicPr>
          <xdr:cNvPr id="118" name="Picture 117">
            <a:extLst>
              <a:ext uri="{FF2B5EF4-FFF2-40B4-BE49-F238E27FC236}">
                <a16:creationId xmlns:a16="http://schemas.microsoft.com/office/drawing/2014/main" xmlns="" id="{00000000-0008-0000-02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3324878" y="34624893"/>
            <a:ext cx="4991760" cy="1777588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119" name="Picture 118">
            <a:extLst>
              <a:ext uri="{FF2B5EF4-FFF2-40B4-BE49-F238E27FC236}">
                <a16:creationId xmlns:a16="http://schemas.microsoft.com/office/drawing/2014/main" xmlns="" id="{00000000-0008-0000-02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158750" y="30126092"/>
            <a:ext cx="8164514" cy="4346354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4</xdr:col>
      <xdr:colOff>84665</xdr:colOff>
      <xdr:row>424</xdr:row>
      <xdr:rowOff>1</xdr:rowOff>
    </xdr:from>
    <xdr:to>
      <xdr:col>7</xdr:col>
      <xdr:colOff>1312332</xdr:colOff>
      <xdr:row>440</xdr:row>
      <xdr:rowOff>29916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609415" y="68654084"/>
          <a:ext cx="6170084" cy="2569915"/>
        </a:xfrm>
        <a:prstGeom prst="rect">
          <a:avLst/>
        </a:prstGeom>
        <a:noFill/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0</xdr:col>
      <xdr:colOff>81159</xdr:colOff>
      <xdr:row>1</xdr:row>
      <xdr:rowOff>45246</xdr:rowOff>
    </xdr:from>
    <xdr:to>
      <xdr:col>4</xdr:col>
      <xdr:colOff>535781</xdr:colOff>
      <xdr:row>1</xdr:row>
      <xdr:rowOff>45246</xdr:rowOff>
    </xdr:to>
    <xdr:cxnSp macro="">
      <xdr:nvCxnSpPr>
        <xdr:cNvPr id="126" name="Straight Connector 125"/>
        <xdr:cNvCxnSpPr/>
      </xdr:nvCxnSpPr>
      <xdr:spPr>
        <a:xfrm>
          <a:off x="81159" y="807246"/>
          <a:ext cx="7979372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690562</xdr:colOff>
      <xdr:row>0</xdr:row>
      <xdr:rowOff>745334</xdr:rowOff>
    </xdr:from>
    <xdr:to>
      <xdr:col>7</xdr:col>
      <xdr:colOff>1285875</xdr:colOff>
      <xdr:row>0</xdr:row>
      <xdr:rowOff>745334</xdr:rowOff>
    </xdr:to>
    <xdr:cxnSp macro="">
      <xdr:nvCxnSpPr>
        <xdr:cNvPr id="139" name="Straight Connector 138"/>
        <xdr:cNvCxnSpPr/>
      </xdr:nvCxnSpPr>
      <xdr:spPr>
        <a:xfrm>
          <a:off x="9727406" y="745334"/>
          <a:ext cx="4024313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78778</xdr:colOff>
      <xdr:row>0</xdr:row>
      <xdr:rowOff>114317</xdr:rowOff>
    </xdr:from>
    <xdr:to>
      <xdr:col>4</xdr:col>
      <xdr:colOff>533400</xdr:colOff>
      <xdr:row>0</xdr:row>
      <xdr:rowOff>114317</xdr:rowOff>
    </xdr:to>
    <xdr:cxnSp macro="">
      <xdr:nvCxnSpPr>
        <xdr:cNvPr id="144" name="Straight Connector 143"/>
        <xdr:cNvCxnSpPr/>
      </xdr:nvCxnSpPr>
      <xdr:spPr>
        <a:xfrm>
          <a:off x="78778" y="114317"/>
          <a:ext cx="7979372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688181</xdr:colOff>
      <xdr:row>0</xdr:row>
      <xdr:rowOff>219089</xdr:rowOff>
    </xdr:from>
    <xdr:to>
      <xdr:col>7</xdr:col>
      <xdr:colOff>1273969</xdr:colOff>
      <xdr:row>0</xdr:row>
      <xdr:rowOff>219089</xdr:rowOff>
    </xdr:to>
    <xdr:cxnSp macro="">
      <xdr:nvCxnSpPr>
        <xdr:cNvPr id="145" name="Straight Connector 144"/>
        <xdr:cNvCxnSpPr/>
      </xdr:nvCxnSpPr>
      <xdr:spPr>
        <a:xfrm>
          <a:off x="9725025" y="219089"/>
          <a:ext cx="4014788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37461</xdr:colOff>
      <xdr:row>41</xdr:row>
      <xdr:rowOff>17821</xdr:rowOff>
    </xdr:from>
    <xdr:to>
      <xdr:col>14</xdr:col>
      <xdr:colOff>363529</xdr:colOff>
      <xdr:row>55</xdr:row>
      <xdr:rowOff>60486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pSpPr/>
      </xdr:nvGrpSpPr>
      <xdr:grpSpPr>
        <a:xfrm>
          <a:off x="1262104" y="6712535"/>
          <a:ext cx="7673925" cy="2328665"/>
          <a:chOff x="7327900" y="825500"/>
          <a:chExt cx="7896029" cy="2419379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327900" y="2842186"/>
            <a:ext cx="7896029" cy="402693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9887884" y="825500"/>
            <a:ext cx="2765051" cy="1922166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2</xdr:col>
      <xdr:colOff>258989</xdr:colOff>
      <xdr:row>63</xdr:row>
      <xdr:rowOff>160631</xdr:rowOff>
    </xdr:from>
    <xdr:to>
      <xdr:col>14</xdr:col>
      <xdr:colOff>193687</xdr:colOff>
      <xdr:row>81</xdr:row>
      <xdr:rowOff>72249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78189" y="10361906"/>
          <a:ext cx="7249898" cy="2826268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256721</xdr:colOff>
      <xdr:row>131</xdr:row>
      <xdr:rowOff>77692</xdr:rowOff>
    </xdr:from>
    <xdr:to>
      <xdr:col>14</xdr:col>
      <xdr:colOff>80810</xdr:colOff>
      <xdr:row>142</xdr:row>
      <xdr:rowOff>160948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5921" y="21289867"/>
          <a:ext cx="7139289" cy="186443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146</xdr:row>
      <xdr:rowOff>2853</xdr:rowOff>
    </xdr:from>
    <xdr:to>
      <xdr:col>19</xdr:col>
      <xdr:colOff>378947</xdr:colOff>
      <xdr:row>174</xdr:row>
      <xdr:rowOff>61097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7100" y="23643903"/>
          <a:ext cx="11034247" cy="4592144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>
    <xdr:from>
      <xdr:col>4</xdr:col>
      <xdr:colOff>87539</xdr:colOff>
      <xdr:row>189</xdr:row>
      <xdr:rowOff>136081</xdr:rowOff>
    </xdr:from>
    <xdr:to>
      <xdr:col>17</xdr:col>
      <xdr:colOff>445182</xdr:colOff>
      <xdr:row>229</xdr:row>
      <xdr:rowOff>116898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GrpSpPr/>
      </xdr:nvGrpSpPr>
      <xdr:grpSpPr>
        <a:xfrm>
          <a:off x="2536825" y="30997081"/>
          <a:ext cx="8317821" cy="6512246"/>
          <a:chOff x="158750" y="30126092"/>
          <a:chExt cx="8164514" cy="6276389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xmlns="" id="{00000000-0008-0000-02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3324878" y="34624893"/>
            <a:ext cx="4991760" cy="1777588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xmlns="" id="{00000000-0008-0000-02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58750" y="30126092"/>
            <a:ext cx="8164514" cy="4346354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 editAs="oneCell">
    <xdr:from>
      <xdr:col>3</xdr:col>
      <xdr:colOff>210967</xdr:colOff>
      <xdr:row>175</xdr:row>
      <xdr:rowOff>144368</xdr:rowOff>
    </xdr:from>
    <xdr:to>
      <xdr:col>19</xdr:col>
      <xdr:colOff>28766</xdr:colOff>
      <xdr:row>188</xdr:row>
      <xdr:rowOff>55735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47931" y="28719368"/>
          <a:ext cx="9614942" cy="2034081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20</xdr:col>
      <xdr:colOff>258082</xdr:colOff>
      <xdr:row>174</xdr:row>
      <xdr:rowOff>72703</xdr:rowOff>
    </xdr:from>
    <xdr:to>
      <xdr:col>32</xdr:col>
      <xdr:colOff>250397</xdr:colOff>
      <xdr:row>194</xdr:row>
      <xdr:rowOff>116353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450082" y="28247653"/>
          <a:ext cx="7307515" cy="3282150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</xdr:spPr>
    </xdr:pic>
    <xdr:clientData/>
  </xdr:twoCellAnchor>
  <xdr:twoCellAnchor editAs="oneCell">
    <xdr:from>
      <xdr:col>13</xdr:col>
      <xdr:colOff>502104</xdr:colOff>
      <xdr:row>286</xdr:row>
      <xdr:rowOff>145728</xdr:rowOff>
    </xdr:from>
    <xdr:to>
      <xdr:col>23</xdr:col>
      <xdr:colOff>470068</xdr:colOff>
      <xdr:row>311</xdr:row>
      <xdr:rowOff>26759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426904" y="46456278"/>
          <a:ext cx="6063964" cy="3929156"/>
        </a:xfrm>
        <a:prstGeom prst="rect">
          <a:avLst/>
        </a:prstGeom>
        <a:ln w="38100">
          <a:solidFill>
            <a:schemeClr val="bg2">
              <a:lumMod val="9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</xdr:col>
      <xdr:colOff>59871</xdr:colOff>
      <xdr:row>287</xdr:row>
      <xdr:rowOff>86178</xdr:rowOff>
    </xdr:from>
    <xdr:to>
      <xdr:col>13</xdr:col>
      <xdr:colOff>151067</xdr:colOff>
      <xdr:row>309</xdr:row>
      <xdr:rowOff>150325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GrpSpPr/>
      </xdr:nvGrpSpPr>
      <xdr:grpSpPr>
        <a:xfrm>
          <a:off x="1284514" y="46949178"/>
          <a:ext cx="6826732" cy="3656433"/>
          <a:chOff x="571500" y="45679500"/>
          <a:chExt cx="6697010" cy="3526711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xmlns="" id="{00000000-0008-0000-02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571500" y="48768000"/>
            <a:ext cx="6697010" cy="438211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xmlns="" id="{00000000-0008-0000-02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2166125" y="45679500"/>
            <a:ext cx="3486637" cy="3038899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  <xdr:twoCellAnchor>
    <xdr:from>
      <xdr:col>17</xdr:col>
      <xdr:colOff>0</xdr:colOff>
      <xdr:row>52</xdr:row>
      <xdr:rowOff>0</xdr:rowOff>
    </xdr:from>
    <xdr:to>
      <xdr:col>27</xdr:col>
      <xdr:colOff>184452</xdr:colOff>
      <xdr:row>72</xdr:row>
      <xdr:rowOff>152703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GrpSpPr/>
      </xdr:nvGrpSpPr>
      <xdr:grpSpPr>
        <a:xfrm>
          <a:off x="10409464" y="8490857"/>
          <a:ext cx="6307667" cy="3418417"/>
          <a:chOff x="8763000" y="4606450"/>
          <a:chExt cx="6963747" cy="3797986"/>
        </a:xfrm>
      </xdr:grpSpPr>
      <xdr:pic>
        <xdr:nvPicPr>
          <xdr:cNvPr id="46" name="Picture 45">
            <a:extLst>
              <a:ext uri="{FF2B5EF4-FFF2-40B4-BE49-F238E27FC236}">
                <a16:creationId xmlns:a16="http://schemas.microsoft.com/office/drawing/2014/main" xmlns="" id="{00000000-0008-0000-0200-00004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8763000" y="6889750"/>
            <a:ext cx="6963747" cy="1514686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xmlns="" id="{00000000-0008-0000-02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0357625" y="4606450"/>
            <a:ext cx="3787000" cy="2173131"/>
          </a:xfrm>
          <a:prstGeom prst="rect">
            <a:avLst/>
          </a:prstGeom>
          <a:ln w="38100">
            <a:solidFill>
              <a:schemeClr val="bg2">
                <a:lumMod val="90000"/>
              </a:schemeClr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80"/>
  <sheetViews>
    <sheetView tabSelected="1" zoomScale="80" zoomScaleNormal="80" workbookViewId="0">
      <pane ySplit="4" topLeftCell="A5" activePane="bottomLeft" state="frozen"/>
      <selection pane="bottomLeft" activeCell="J12" sqref="J12"/>
    </sheetView>
  </sheetViews>
  <sheetFormatPr defaultRowHeight="12.75"/>
  <cols>
    <col min="1" max="1" width="52.7109375" customWidth="1"/>
    <col min="2" max="2" width="28.7109375" customWidth="1"/>
    <col min="3" max="4" width="15.7109375" customWidth="1"/>
    <col min="5" max="5" width="22.7109375" customWidth="1"/>
    <col min="6" max="6" width="25.7109375" customWidth="1"/>
    <col min="7" max="7" width="25.7109375" style="56" customWidth="1"/>
    <col min="8" max="8" width="20.7109375" customWidth="1"/>
  </cols>
  <sheetData>
    <row r="1" spans="1:8" ht="60" customHeight="1">
      <c r="A1" s="173" t="s">
        <v>195</v>
      </c>
      <c r="B1" s="174"/>
      <c r="C1" s="174"/>
      <c r="D1" s="174"/>
      <c r="E1" s="174"/>
      <c r="F1" s="177" t="s">
        <v>198</v>
      </c>
      <c r="G1" s="177"/>
      <c r="H1" s="178"/>
    </row>
    <row r="2" spans="1:8" ht="12.75" customHeight="1">
      <c r="A2" s="175"/>
      <c r="B2" s="176"/>
      <c r="C2" s="176"/>
      <c r="D2" s="176"/>
      <c r="E2" s="176"/>
      <c r="F2" s="179"/>
      <c r="G2" s="179"/>
      <c r="H2" s="180"/>
    </row>
    <row r="3" spans="1:8" ht="18.75" customHeight="1" thickBot="1">
      <c r="A3" s="111" t="s">
        <v>14</v>
      </c>
      <c r="B3" s="111" t="s">
        <v>12</v>
      </c>
      <c r="C3" s="120" t="s">
        <v>18</v>
      </c>
      <c r="D3" s="121"/>
      <c r="E3" s="121"/>
      <c r="F3" s="121"/>
      <c r="G3" s="121"/>
      <c r="H3" s="122"/>
    </row>
    <row r="4" spans="1:8" ht="50.1" customHeight="1" thickTop="1" thickBot="1">
      <c r="A4" s="112"/>
      <c r="B4" s="112"/>
      <c r="C4" s="47" t="s">
        <v>138</v>
      </c>
      <c r="D4" s="47" t="s">
        <v>15</v>
      </c>
      <c r="E4" s="47" t="s">
        <v>27</v>
      </c>
      <c r="F4" s="47" t="s">
        <v>28</v>
      </c>
      <c r="G4" s="58" t="s">
        <v>25</v>
      </c>
      <c r="H4" s="59" t="s">
        <v>135</v>
      </c>
    </row>
    <row r="5" spans="1:8" ht="12.75" customHeight="1" thickBot="1">
      <c r="A5" s="34"/>
      <c r="B5" s="31"/>
      <c r="C5" s="156"/>
      <c r="D5" s="156"/>
      <c r="E5" s="156"/>
      <c r="F5" s="156"/>
      <c r="G5" s="157"/>
      <c r="H5" s="158"/>
    </row>
    <row r="6" spans="1:8" ht="12.75" customHeight="1">
      <c r="A6" s="140" t="s">
        <v>31</v>
      </c>
      <c r="B6" s="143" t="s">
        <v>171</v>
      </c>
      <c r="C6" s="123"/>
      <c r="D6" s="123"/>
      <c r="E6" s="123"/>
      <c r="F6" s="123"/>
      <c r="G6" s="126">
        <v>9349</v>
      </c>
      <c r="H6" s="129" t="s">
        <v>136</v>
      </c>
    </row>
    <row r="7" spans="1:8">
      <c r="A7" s="141"/>
      <c r="B7" s="144"/>
      <c r="C7" s="124"/>
      <c r="D7" s="124"/>
      <c r="E7" s="124"/>
      <c r="F7" s="124"/>
      <c r="G7" s="127"/>
      <c r="H7" s="130"/>
    </row>
    <row r="8" spans="1:8" ht="12.75" customHeight="1" thickBot="1">
      <c r="A8" s="142"/>
      <c r="B8" s="145"/>
      <c r="C8" s="125"/>
      <c r="D8" s="125"/>
      <c r="E8" s="125"/>
      <c r="F8" s="125"/>
      <c r="G8" s="128"/>
      <c r="H8" s="131"/>
    </row>
    <row r="9" spans="1:8" ht="13.5" thickBot="1">
      <c r="A9" s="30"/>
      <c r="B9" s="16"/>
      <c r="C9" s="14"/>
      <c r="D9" s="14"/>
      <c r="E9" s="14"/>
      <c r="F9" s="14"/>
      <c r="G9" s="51"/>
      <c r="H9" s="2"/>
    </row>
    <row r="10" spans="1:8" ht="12.75" customHeight="1">
      <c r="A10" s="113" t="s">
        <v>19</v>
      </c>
      <c r="B10" s="114"/>
      <c r="C10" s="114"/>
      <c r="D10" s="114"/>
      <c r="E10" s="114"/>
      <c r="F10" s="114"/>
      <c r="G10" s="114"/>
      <c r="H10" s="115"/>
    </row>
    <row r="11" spans="1:8" ht="13.5" thickBot="1">
      <c r="A11" s="116"/>
      <c r="B11" s="117"/>
      <c r="C11" s="117"/>
      <c r="D11" s="117"/>
      <c r="E11" s="117"/>
      <c r="F11" s="117"/>
      <c r="G11" s="117"/>
      <c r="H11" s="118"/>
    </row>
    <row r="12" spans="1:8">
      <c r="A12" s="9" t="s">
        <v>32</v>
      </c>
      <c r="B12" s="27" t="s">
        <v>128</v>
      </c>
      <c r="C12" s="14"/>
      <c r="D12" s="14"/>
      <c r="E12" s="14"/>
      <c r="F12" s="14"/>
      <c r="G12" s="51">
        <f t="shared" ref="G12:G81" si="0">MAX(C12:F12)</f>
        <v>0</v>
      </c>
      <c r="H12" s="2"/>
    </row>
    <row r="13" spans="1:8">
      <c r="A13" s="5" t="s">
        <v>13</v>
      </c>
      <c r="B13" s="4" t="s">
        <v>129</v>
      </c>
      <c r="C13" s="3"/>
      <c r="D13" s="3"/>
      <c r="E13" s="3"/>
      <c r="F13" s="3"/>
      <c r="G13" s="52">
        <f t="shared" si="0"/>
        <v>0</v>
      </c>
      <c r="H13" s="1"/>
    </row>
    <row r="14" spans="1:8">
      <c r="A14" s="5" t="s">
        <v>33</v>
      </c>
      <c r="B14" s="4" t="s">
        <v>129</v>
      </c>
      <c r="C14" s="3"/>
      <c r="D14" s="3"/>
      <c r="E14" s="3"/>
      <c r="F14" s="3"/>
      <c r="G14" s="52">
        <f t="shared" si="0"/>
        <v>0</v>
      </c>
      <c r="H14" s="1"/>
    </row>
    <row r="15" spans="1:8">
      <c r="A15" s="5" t="s">
        <v>34</v>
      </c>
      <c r="B15" s="4" t="s">
        <v>129</v>
      </c>
      <c r="C15" s="3"/>
      <c r="D15" s="3"/>
      <c r="E15" s="3"/>
      <c r="F15" s="3"/>
      <c r="G15" s="52">
        <f t="shared" si="0"/>
        <v>0</v>
      </c>
      <c r="H15" s="1"/>
    </row>
    <row r="16" spans="1:8">
      <c r="A16" s="10" t="s">
        <v>35</v>
      </c>
      <c r="B16" s="28" t="s">
        <v>128</v>
      </c>
      <c r="C16" s="3"/>
      <c r="D16" s="3"/>
      <c r="E16" s="3"/>
      <c r="F16" s="3"/>
      <c r="G16" s="52">
        <f t="shared" si="0"/>
        <v>0</v>
      </c>
      <c r="H16" s="1"/>
    </row>
    <row r="17" spans="1:8">
      <c r="A17" s="5" t="s">
        <v>36</v>
      </c>
      <c r="B17" s="4" t="s">
        <v>128</v>
      </c>
      <c r="C17" s="3"/>
      <c r="D17" s="3"/>
      <c r="E17" s="3"/>
      <c r="F17" s="3"/>
      <c r="G17" s="52">
        <f t="shared" si="0"/>
        <v>0</v>
      </c>
      <c r="H17" s="1"/>
    </row>
    <row r="18" spans="1:8">
      <c r="A18" s="5" t="s">
        <v>37</v>
      </c>
      <c r="B18" s="4" t="s">
        <v>129</v>
      </c>
      <c r="C18" s="3"/>
      <c r="D18" s="3"/>
      <c r="E18" s="3"/>
      <c r="F18" s="3"/>
      <c r="G18" s="52">
        <f t="shared" si="0"/>
        <v>0</v>
      </c>
      <c r="H18" s="1"/>
    </row>
    <row r="19" spans="1:8">
      <c r="A19" s="11" t="s">
        <v>38</v>
      </c>
      <c r="B19" s="28" t="s">
        <v>128</v>
      </c>
      <c r="C19" s="3"/>
      <c r="D19" s="3"/>
      <c r="E19" s="3"/>
      <c r="F19" s="3"/>
      <c r="G19" s="52">
        <f t="shared" si="0"/>
        <v>0</v>
      </c>
      <c r="H19" s="1"/>
    </row>
    <row r="20" spans="1:8">
      <c r="A20" s="6" t="s">
        <v>39</v>
      </c>
      <c r="B20" s="4" t="s">
        <v>129</v>
      </c>
      <c r="C20" s="3"/>
      <c r="D20" s="3"/>
      <c r="E20" s="3"/>
      <c r="F20" s="3"/>
      <c r="G20" s="52">
        <f t="shared" si="0"/>
        <v>0</v>
      </c>
      <c r="H20" s="1"/>
    </row>
    <row r="21" spans="1:8" ht="13.5" thickBot="1">
      <c r="A21" s="12"/>
      <c r="B21" s="15"/>
      <c r="C21" s="13"/>
      <c r="D21" s="13"/>
      <c r="E21" s="13"/>
      <c r="F21" s="13"/>
      <c r="G21" s="53"/>
      <c r="H21" s="29"/>
    </row>
    <row r="22" spans="1:8">
      <c r="A22" s="113" t="s">
        <v>10</v>
      </c>
      <c r="B22" s="114"/>
      <c r="C22" s="114"/>
      <c r="D22" s="114"/>
      <c r="E22" s="114"/>
      <c r="F22" s="114"/>
      <c r="G22" s="114"/>
      <c r="H22" s="115"/>
    </row>
    <row r="23" spans="1:8" ht="13.5" thickBot="1">
      <c r="A23" s="116"/>
      <c r="B23" s="117"/>
      <c r="C23" s="117"/>
      <c r="D23" s="117"/>
      <c r="E23" s="117"/>
      <c r="F23" s="117"/>
      <c r="G23" s="117"/>
      <c r="H23" s="119"/>
    </row>
    <row r="24" spans="1:8" ht="25.5">
      <c r="A24" s="20" t="s">
        <v>40</v>
      </c>
      <c r="B24" s="27" t="s">
        <v>130</v>
      </c>
      <c r="C24" s="21"/>
      <c r="D24" s="14"/>
      <c r="E24" s="14"/>
      <c r="F24" s="14"/>
      <c r="G24" s="51">
        <f t="shared" si="0"/>
        <v>0</v>
      </c>
      <c r="H24" s="49" t="s">
        <v>137</v>
      </c>
    </row>
    <row r="25" spans="1:8" ht="68.25" customHeight="1">
      <c r="A25" s="45" t="s">
        <v>41</v>
      </c>
      <c r="B25" s="46" t="s">
        <v>131</v>
      </c>
      <c r="C25" s="50">
        <f>55.98*2</f>
        <v>111.96</v>
      </c>
      <c r="D25" s="44"/>
      <c r="E25" s="50">
        <f>19.64+2*98.7</f>
        <v>217.04000000000002</v>
      </c>
      <c r="F25" s="44"/>
      <c r="G25" s="66">
        <f>0</f>
        <v>0</v>
      </c>
      <c r="H25" s="57" t="s">
        <v>199</v>
      </c>
    </row>
    <row r="26" spans="1:8" ht="25.5">
      <c r="A26" s="45" t="s">
        <v>163</v>
      </c>
      <c r="B26" s="46" t="s">
        <v>166</v>
      </c>
      <c r="C26" s="64">
        <v>54.99</v>
      </c>
      <c r="D26" s="44"/>
      <c r="E26" s="50">
        <f>2*89.99</f>
        <v>179.98</v>
      </c>
      <c r="F26" s="44"/>
      <c r="G26" s="54">
        <f>E26</f>
        <v>179.98</v>
      </c>
      <c r="H26" s="57" t="s">
        <v>167</v>
      </c>
    </row>
    <row r="27" spans="1:8">
      <c r="A27" s="6" t="s">
        <v>42</v>
      </c>
      <c r="B27" s="4" t="s">
        <v>128</v>
      </c>
      <c r="C27" s="3"/>
      <c r="D27" s="3"/>
      <c r="E27" s="3"/>
      <c r="F27" s="3"/>
      <c r="G27" s="52">
        <f t="shared" si="0"/>
        <v>0</v>
      </c>
      <c r="H27" s="1"/>
    </row>
    <row r="28" spans="1:8">
      <c r="A28" s="6" t="s">
        <v>43</v>
      </c>
      <c r="B28" s="4" t="s">
        <v>128</v>
      </c>
      <c r="C28" s="3"/>
      <c r="D28" s="3"/>
      <c r="E28" s="3"/>
      <c r="F28" s="3"/>
      <c r="G28" s="52">
        <f t="shared" si="0"/>
        <v>0</v>
      </c>
      <c r="H28" s="1"/>
    </row>
    <row r="29" spans="1:8">
      <c r="A29" s="6" t="s">
        <v>44</v>
      </c>
      <c r="B29" s="4" t="s">
        <v>128</v>
      </c>
      <c r="C29" s="3"/>
      <c r="D29" s="3"/>
      <c r="E29" s="3"/>
      <c r="F29" s="3"/>
      <c r="G29" s="52">
        <f t="shared" si="0"/>
        <v>0</v>
      </c>
      <c r="H29" s="1"/>
    </row>
    <row r="30" spans="1:8">
      <c r="A30" s="6" t="s">
        <v>45</v>
      </c>
      <c r="B30" s="4" t="s">
        <v>128</v>
      </c>
      <c r="C30" s="3"/>
      <c r="D30" s="3"/>
      <c r="E30" s="3"/>
      <c r="F30" s="3"/>
      <c r="G30" s="52">
        <f t="shared" si="0"/>
        <v>0</v>
      </c>
      <c r="H30" s="1"/>
    </row>
    <row r="31" spans="1:8">
      <c r="A31" s="6" t="s">
        <v>46</v>
      </c>
      <c r="B31" s="4" t="s">
        <v>129</v>
      </c>
      <c r="C31" s="3"/>
      <c r="D31" s="3"/>
      <c r="E31" s="3"/>
      <c r="F31" s="3"/>
      <c r="G31" s="52">
        <f t="shared" si="0"/>
        <v>0</v>
      </c>
      <c r="H31" s="1"/>
    </row>
    <row r="32" spans="1:8">
      <c r="A32" s="6" t="s">
        <v>47</v>
      </c>
      <c r="B32" s="4" t="s">
        <v>129</v>
      </c>
      <c r="C32" s="3"/>
      <c r="D32" s="3"/>
      <c r="E32" s="3"/>
      <c r="F32" s="3"/>
      <c r="G32" s="52">
        <f t="shared" si="0"/>
        <v>0</v>
      </c>
      <c r="H32" s="1"/>
    </row>
    <row r="33" spans="1:8">
      <c r="A33" s="5" t="s">
        <v>48</v>
      </c>
      <c r="B33" s="4" t="s">
        <v>129</v>
      </c>
      <c r="C33" s="3"/>
      <c r="D33" s="3"/>
      <c r="E33" s="3"/>
      <c r="F33" s="3"/>
      <c r="G33" s="52">
        <f t="shared" si="0"/>
        <v>0</v>
      </c>
      <c r="H33" s="1"/>
    </row>
    <row r="34" spans="1:8">
      <c r="A34" s="5" t="s">
        <v>39</v>
      </c>
      <c r="B34" s="4" t="s">
        <v>129</v>
      </c>
      <c r="C34" s="3"/>
      <c r="D34" s="3"/>
      <c r="E34" s="3"/>
      <c r="F34" s="3"/>
      <c r="G34" s="52">
        <v>0</v>
      </c>
      <c r="H34" s="1"/>
    </row>
    <row r="35" spans="1:8" ht="13.5" thickBot="1">
      <c r="A35" s="12"/>
      <c r="B35" s="15"/>
      <c r="C35" s="13"/>
      <c r="D35" s="13"/>
      <c r="E35" s="13"/>
      <c r="F35" s="13"/>
      <c r="G35" s="53"/>
      <c r="H35" s="29"/>
    </row>
    <row r="36" spans="1:8">
      <c r="A36" s="113" t="s">
        <v>4</v>
      </c>
      <c r="B36" s="114"/>
      <c r="C36" s="114"/>
      <c r="D36" s="114"/>
      <c r="E36" s="114"/>
      <c r="F36" s="114"/>
      <c r="G36" s="114"/>
      <c r="H36" s="115"/>
    </row>
    <row r="37" spans="1:8" ht="13.5" thickBot="1">
      <c r="A37" s="116"/>
      <c r="B37" s="117"/>
      <c r="C37" s="117"/>
      <c r="D37" s="117"/>
      <c r="E37" s="117"/>
      <c r="F37" s="117"/>
      <c r="G37" s="117"/>
      <c r="H37" s="118"/>
    </row>
    <row r="38" spans="1:8">
      <c r="A38" s="17" t="s">
        <v>49</v>
      </c>
      <c r="B38" s="27" t="s">
        <v>129</v>
      </c>
      <c r="C38" s="14"/>
      <c r="D38" s="14"/>
      <c r="E38" s="14"/>
      <c r="F38" s="14"/>
      <c r="G38" s="51">
        <f t="shared" si="0"/>
        <v>0</v>
      </c>
      <c r="H38" s="2"/>
    </row>
    <row r="39" spans="1:8">
      <c r="A39" s="6" t="s">
        <v>50</v>
      </c>
      <c r="B39" s="28" t="s">
        <v>129</v>
      </c>
      <c r="C39" s="3"/>
      <c r="D39" s="3"/>
      <c r="E39" s="3"/>
      <c r="F39" s="3"/>
      <c r="G39" s="52">
        <f t="shared" si="0"/>
        <v>0</v>
      </c>
      <c r="H39" s="1"/>
    </row>
    <row r="40" spans="1:8">
      <c r="A40" s="6" t="s">
        <v>51</v>
      </c>
      <c r="B40" s="28" t="s">
        <v>129</v>
      </c>
      <c r="C40" s="3"/>
      <c r="D40" s="3"/>
      <c r="E40" s="3"/>
      <c r="F40" s="3"/>
      <c r="G40" s="52">
        <f t="shared" si="0"/>
        <v>0</v>
      </c>
      <c r="H40" s="1"/>
    </row>
    <row r="41" spans="1:8" ht="25.5">
      <c r="A41" s="11" t="s">
        <v>52</v>
      </c>
      <c r="B41" s="28" t="s">
        <v>132</v>
      </c>
      <c r="C41" s="76"/>
      <c r="D41" s="76"/>
      <c r="E41" s="76"/>
      <c r="F41" s="76"/>
      <c r="G41" s="77">
        <f t="shared" si="0"/>
        <v>0</v>
      </c>
      <c r="H41" s="71" t="s">
        <v>137</v>
      </c>
    </row>
    <row r="42" spans="1:8">
      <c r="A42" s="6" t="s">
        <v>53</v>
      </c>
      <c r="B42" s="28" t="s">
        <v>129</v>
      </c>
      <c r="C42" s="3"/>
      <c r="D42" s="3"/>
      <c r="E42" s="3"/>
      <c r="F42" s="3"/>
      <c r="G42" s="52">
        <f t="shared" si="0"/>
        <v>0</v>
      </c>
      <c r="H42" s="1"/>
    </row>
    <row r="43" spans="1:8">
      <c r="A43" s="6" t="s">
        <v>54</v>
      </c>
      <c r="B43" s="28" t="s">
        <v>129</v>
      </c>
      <c r="C43" s="3"/>
      <c r="D43" s="3"/>
      <c r="E43" s="3"/>
      <c r="F43" s="3"/>
      <c r="G43" s="52">
        <f t="shared" si="0"/>
        <v>0</v>
      </c>
      <c r="H43" s="1"/>
    </row>
    <row r="44" spans="1:8">
      <c r="A44" s="6" t="s">
        <v>55</v>
      </c>
      <c r="B44" s="28" t="s">
        <v>129</v>
      </c>
      <c r="C44" s="3"/>
      <c r="D44" s="3"/>
      <c r="E44" s="3"/>
      <c r="F44" s="3"/>
      <c r="G44" s="52">
        <f t="shared" si="0"/>
        <v>0</v>
      </c>
      <c r="H44" s="1"/>
    </row>
    <row r="45" spans="1:8">
      <c r="A45" s="6" t="s">
        <v>56</v>
      </c>
      <c r="B45" s="28" t="s">
        <v>129</v>
      </c>
      <c r="C45" s="3"/>
      <c r="D45" s="3"/>
      <c r="E45" s="3"/>
      <c r="F45" s="3"/>
      <c r="G45" s="52">
        <f t="shared" si="0"/>
        <v>0</v>
      </c>
      <c r="H45" s="1"/>
    </row>
    <row r="46" spans="1:8">
      <c r="A46" s="6" t="s">
        <v>48</v>
      </c>
      <c r="B46" s="28" t="s">
        <v>129</v>
      </c>
      <c r="C46" s="3"/>
      <c r="D46" s="3"/>
      <c r="E46" s="3"/>
      <c r="F46" s="3"/>
      <c r="G46" s="52">
        <f t="shared" si="0"/>
        <v>0</v>
      </c>
      <c r="H46" s="1"/>
    </row>
    <row r="47" spans="1:8">
      <c r="A47" s="6" t="s">
        <v>39</v>
      </c>
      <c r="B47" s="28" t="s">
        <v>129</v>
      </c>
      <c r="C47" s="3"/>
      <c r="D47" s="3"/>
      <c r="E47" s="3"/>
      <c r="F47" s="3"/>
      <c r="G47" s="52">
        <f t="shared" si="0"/>
        <v>0</v>
      </c>
      <c r="H47" s="1"/>
    </row>
    <row r="48" spans="1:8" ht="13.5" thickBot="1">
      <c r="A48" s="22"/>
      <c r="B48" s="15"/>
      <c r="C48" s="13"/>
      <c r="D48" s="13"/>
      <c r="E48" s="13"/>
      <c r="F48" s="13"/>
      <c r="G48" s="53"/>
      <c r="H48" s="29"/>
    </row>
    <row r="49" spans="1:21">
      <c r="A49" s="113" t="s">
        <v>9</v>
      </c>
      <c r="B49" s="114"/>
      <c r="C49" s="114"/>
      <c r="D49" s="114"/>
      <c r="E49" s="114"/>
      <c r="F49" s="114"/>
      <c r="G49" s="114"/>
      <c r="H49" s="115"/>
    </row>
    <row r="50" spans="1:21" ht="13.5" thickBot="1">
      <c r="A50" s="116"/>
      <c r="B50" s="117"/>
      <c r="C50" s="117"/>
      <c r="D50" s="117"/>
      <c r="E50" s="117"/>
      <c r="F50" s="117"/>
      <c r="G50" s="117"/>
      <c r="H50" s="118"/>
    </row>
    <row r="51" spans="1:21" ht="54.75" customHeight="1">
      <c r="A51" s="65" t="s">
        <v>57</v>
      </c>
      <c r="B51" s="46" t="s">
        <v>133</v>
      </c>
      <c r="C51" s="60">
        <f>(129.99+5.99+10.99)*2</f>
        <v>293.94000000000005</v>
      </c>
      <c r="D51" s="60"/>
      <c r="E51" s="60">
        <v>115.98</v>
      </c>
      <c r="F51" s="60"/>
      <c r="G51" s="69">
        <v>0</v>
      </c>
      <c r="H51" s="70" t="s">
        <v>134</v>
      </c>
    </row>
    <row r="52" spans="1:21">
      <c r="A52" s="11" t="s">
        <v>58</v>
      </c>
      <c r="B52" s="28" t="s">
        <v>128</v>
      </c>
      <c r="C52" s="181"/>
      <c r="D52" s="76"/>
      <c r="E52" s="83"/>
      <c r="F52" s="84"/>
      <c r="G52" s="89">
        <v>0</v>
      </c>
      <c r="H52" s="71"/>
    </row>
    <row r="53" spans="1:21">
      <c r="A53" s="11" t="s">
        <v>59</v>
      </c>
      <c r="B53" s="4" t="s">
        <v>129</v>
      </c>
      <c r="C53" s="3"/>
      <c r="D53" s="3"/>
      <c r="E53" s="3"/>
      <c r="F53" s="3"/>
      <c r="G53" s="52">
        <f t="shared" si="0"/>
        <v>0</v>
      </c>
      <c r="H53" s="1"/>
    </row>
    <row r="54" spans="1:21">
      <c r="A54" s="11" t="s">
        <v>60</v>
      </c>
      <c r="B54" s="4" t="s">
        <v>128</v>
      </c>
      <c r="C54" s="3"/>
      <c r="D54" s="3"/>
      <c r="E54" s="3"/>
      <c r="F54" s="3"/>
      <c r="G54" s="52">
        <f t="shared" si="0"/>
        <v>0</v>
      </c>
      <c r="H54" s="1"/>
    </row>
    <row r="55" spans="1:21">
      <c r="A55" s="11" t="s">
        <v>61</v>
      </c>
      <c r="B55" s="4" t="s">
        <v>128</v>
      </c>
      <c r="C55" s="3"/>
      <c r="D55" s="3"/>
      <c r="E55" s="3"/>
      <c r="F55" s="3"/>
      <c r="G55" s="52">
        <f t="shared" si="0"/>
        <v>0</v>
      </c>
      <c r="H55" s="1"/>
    </row>
    <row r="56" spans="1:21">
      <c r="A56" s="11" t="s">
        <v>62</v>
      </c>
      <c r="B56" s="4" t="s">
        <v>128</v>
      </c>
      <c r="C56" s="3"/>
      <c r="D56" s="3"/>
      <c r="E56" s="3"/>
      <c r="F56" s="3"/>
      <c r="G56" s="52">
        <f t="shared" si="0"/>
        <v>0</v>
      </c>
      <c r="H56" s="1"/>
    </row>
    <row r="57" spans="1:21">
      <c r="A57" s="11" t="s">
        <v>63</v>
      </c>
      <c r="B57" s="4" t="s">
        <v>128</v>
      </c>
      <c r="C57" s="3"/>
      <c r="D57" s="3"/>
      <c r="E57" s="3"/>
      <c r="F57" s="3"/>
      <c r="G57" s="52">
        <f t="shared" si="0"/>
        <v>0</v>
      </c>
      <c r="H57" s="1"/>
    </row>
    <row r="58" spans="1:21">
      <c r="A58" s="11" t="s">
        <v>48</v>
      </c>
      <c r="B58" s="4" t="s">
        <v>129</v>
      </c>
      <c r="C58" s="3"/>
      <c r="D58" s="3"/>
      <c r="E58" s="3"/>
      <c r="F58" s="3"/>
      <c r="G58" s="52">
        <f t="shared" si="0"/>
        <v>0</v>
      </c>
      <c r="H58" s="1"/>
    </row>
    <row r="59" spans="1:21">
      <c r="A59" s="11" t="s">
        <v>39</v>
      </c>
      <c r="B59" s="4" t="s">
        <v>129</v>
      </c>
      <c r="C59" s="3"/>
      <c r="D59" s="3"/>
      <c r="E59" s="3"/>
      <c r="F59" s="3"/>
      <c r="G59" s="52">
        <f t="shared" si="0"/>
        <v>0</v>
      </c>
      <c r="H59" s="1"/>
    </row>
    <row r="60" spans="1:21" ht="13.5" thickBot="1">
      <c r="A60" s="41"/>
      <c r="B60" s="15"/>
      <c r="C60" s="13"/>
      <c r="D60" s="13"/>
      <c r="E60" s="13"/>
      <c r="F60" s="13"/>
      <c r="G60" s="53"/>
      <c r="H60" s="29"/>
    </row>
    <row r="61" spans="1:21">
      <c r="A61" s="113" t="s">
        <v>0</v>
      </c>
      <c r="B61" s="114"/>
      <c r="C61" s="114"/>
      <c r="D61" s="114"/>
      <c r="E61" s="114"/>
      <c r="F61" s="114"/>
      <c r="G61" s="114"/>
      <c r="H61" s="115"/>
    </row>
    <row r="62" spans="1:21" ht="13.5" thickBot="1">
      <c r="A62" s="116"/>
      <c r="B62" s="117"/>
      <c r="C62" s="117"/>
      <c r="D62" s="117"/>
      <c r="E62" s="117"/>
      <c r="F62" s="117"/>
      <c r="G62" s="117"/>
      <c r="H62" s="119"/>
    </row>
    <row r="63" spans="1:21" ht="25.5">
      <c r="A63" s="65" t="s">
        <v>64</v>
      </c>
      <c r="B63" s="46" t="s">
        <v>146</v>
      </c>
      <c r="C63" s="48"/>
      <c r="D63" s="48"/>
      <c r="E63" s="60">
        <v>16.989999999999998</v>
      </c>
      <c r="F63" s="48"/>
      <c r="G63" s="69">
        <f t="shared" si="0"/>
        <v>16.989999999999998</v>
      </c>
      <c r="H63" s="57" t="s">
        <v>147</v>
      </c>
    </row>
    <row r="64" spans="1:21" s="78" customFormat="1" ht="25.5">
      <c r="A64" s="9" t="s">
        <v>148</v>
      </c>
      <c r="B64" s="27" t="s">
        <v>130</v>
      </c>
      <c r="C64" s="74"/>
      <c r="D64" s="74"/>
      <c r="E64" s="32"/>
      <c r="F64" s="74"/>
      <c r="G64" s="75">
        <v>0</v>
      </c>
      <c r="H64" s="71" t="s">
        <v>137</v>
      </c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8" ht="38.25">
      <c r="A65" s="42" t="s">
        <v>143</v>
      </c>
      <c r="B65" s="43" t="s">
        <v>144</v>
      </c>
      <c r="C65" s="50"/>
      <c r="D65" s="50"/>
      <c r="E65" s="50">
        <v>9.99</v>
      </c>
      <c r="F65" s="50"/>
      <c r="G65" s="50">
        <f t="shared" si="0"/>
        <v>9.99</v>
      </c>
      <c r="H65" s="57" t="s">
        <v>145</v>
      </c>
    </row>
    <row r="66" spans="1:8" ht="41.25" customHeight="1">
      <c r="A66" s="73" t="s">
        <v>6</v>
      </c>
      <c r="B66" s="43" t="s">
        <v>141</v>
      </c>
      <c r="C66" s="44"/>
      <c r="D66" s="44"/>
      <c r="E66" s="50">
        <v>47</v>
      </c>
      <c r="F66" s="50"/>
      <c r="G66" s="54">
        <f t="shared" si="0"/>
        <v>47</v>
      </c>
      <c r="H66" s="57" t="s">
        <v>142</v>
      </c>
    </row>
    <row r="67" spans="1:8" ht="25.5">
      <c r="A67" s="11" t="s">
        <v>65</v>
      </c>
      <c r="B67" s="27" t="s">
        <v>130</v>
      </c>
      <c r="C67" s="76"/>
      <c r="D67" s="76"/>
      <c r="E67" s="76"/>
      <c r="F67" s="76"/>
      <c r="G67" s="77">
        <f t="shared" ref="G67" si="1">MAX(C67:F67)</f>
        <v>0</v>
      </c>
      <c r="H67" s="71" t="s">
        <v>137</v>
      </c>
    </row>
    <row r="68" spans="1:8">
      <c r="A68" s="6" t="s">
        <v>66</v>
      </c>
      <c r="B68" s="4" t="s">
        <v>129</v>
      </c>
      <c r="C68" s="3"/>
      <c r="D68" s="3"/>
      <c r="E68" s="3"/>
      <c r="F68" s="3"/>
      <c r="G68" s="52">
        <f t="shared" si="0"/>
        <v>0</v>
      </c>
      <c r="H68" s="1"/>
    </row>
    <row r="69" spans="1:8">
      <c r="A69" s="6" t="s">
        <v>70</v>
      </c>
      <c r="B69" s="4" t="s">
        <v>129</v>
      </c>
      <c r="C69" s="3"/>
      <c r="D69" s="3"/>
      <c r="E69" s="3"/>
      <c r="F69" s="3"/>
      <c r="G69" s="52">
        <f t="shared" si="0"/>
        <v>0</v>
      </c>
      <c r="H69" s="1"/>
    </row>
    <row r="70" spans="1:8">
      <c r="A70" s="6" t="s">
        <v>68</v>
      </c>
      <c r="B70" s="4" t="s">
        <v>129</v>
      </c>
      <c r="C70" s="3"/>
      <c r="D70" s="3"/>
      <c r="E70" s="3"/>
      <c r="F70" s="3"/>
      <c r="G70" s="52">
        <f t="shared" si="0"/>
        <v>0</v>
      </c>
      <c r="H70" s="1"/>
    </row>
    <row r="71" spans="1:8">
      <c r="A71" s="6" t="s">
        <v>69</v>
      </c>
      <c r="B71" s="4" t="s">
        <v>129</v>
      </c>
      <c r="C71" s="3"/>
      <c r="D71" s="3"/>
      <c r="E71" s="3"/>
      <c r="F71" s="3"/>
      <c r="G71" s="52">
        <f t="shared" si="0"/>
        <v>0</v>
      </c>
      <c r="H71" s="1"/>
    </row>
    <row r="72" spans="1:8" ht="25.5">
      <c r="A72" s="11" t="s">
        <v>67</v>
      </c>
      <c r="B72" s="28" t="s">
        <v>130</v>
      </c>
      <c r="C72" s="76"/>
      <c r="D72" s="76"/>
      <c r="E72" s="76"/>
      <c r="F72" s="76"/>
      <c r="G72" s="77">
        <f t="shared" si="0"/>
        <v>0</v>
      </c>
      <c r="H72" s="71" t="s">
        <v>137</v>
      </c>
    </row>
    <row r="73" spans="1:8">
      <c r="A73" s="6" t="s">
        <v>48</v>
      </c>
      <c r="B73" s="4" t="s">
        <v>129</v>
      </c>
      <c r="C73" s="3"/>
      <c r="D73" s="3"/>
      <c r="E73" s="3"/>
      <c r="F73" s="3"/>
      <c r="G73" s="52">
        <f t="shared" si="0"/>
        <v>0</v>
      </c>
      <c r="H73" s="1"/>
    </row>
    <row r="74" spans="1:8">
      <c r="A74" s="6" t="s">
        <v>39</v>
      </c>
      <c r="B74" s="4" t="s">
        <v>129</v>
      </c>
      <c r="C74" s="3"/>
      <c r="D74" s="3"/>
      <c r="E74" s="3"/>
      <c r="F74" s="3"/>
      <c r="G74" s="52">
        <f t="shared" si="0"/>
        <v>0</v>
      </c>
      <c r="H74" s="1"/>
    </row>
    <row r="75" spans="1:8" ht="13.5" thickBot="1">
      <c r="A75" s="12"/>
      <c r="B75" s="15"/>
      <c r="C75" s="13"/>
      <c r="D75" s="13"/>
      <c r="E75" s="13"/>
      <c r="F75" s="13"/>
      <c r="G75" s="53"/>
      <c r="H75" s="29"/>
    </row>
    <row r="76" spans="1:8">
      <c r="A76" s="113" t="s">
        <v>1</v>
      </c>
      <c r="B76" s="114"/>
      <c r="C76" s="114"/>
      <c r="D76" s="114"/>
      <c r="E76" s="114"/>
      <c r="F76" s="114"/>
      <c r="G76" s="114"/>
      <c r="H76" s="115"/>
    </row>
    <row r="77" spans="1:8" ht="13.5" thickBot="1">
      <c r="A77" s="116"/>
      <c r="B77" s="117"/>
      <c r="C77" s="117"/>
      <c r="D77" s="117"/>
      <c r="E77" s="117"/>
      <c r="F77" s="117"/>
      <c r="G77" s="117"/>
      <c r="H77" s="118"/>
    </row>
    <row r="78" spans="1:8">
      <c r="A78" s="17" t="s">
        <v>71</v>
      </c>
      <c r="B78" s="16" t="s">
        <v>128</v>
      </c>
      <c r="C78" s="14"/>
      <c r="D78" s="14"/>
      <c r="E78" s="14"/>
      <c r="F78" s="14"/>
      <c r="G78" s="51">
        <f t="shared" si="0"/>
        <v>0</v>
      </c>
      <c r="H78" s="2"/>
    </row>
    <row r="79" spans="1:8" ht="38.25">
      <c r="A79" s="42" t="s">
        <v>38</v>
      </c>
      <c r="B79" s="43" t="s">
        <v>160</v>
      </c>
      <c r="C79" s="50">
        <f>84.99*2</f>
        <v>169.98</v>
      </c>
      <c r="D79" s="50"/>
      <c r="E79" s="50">
        <f>2*325</f>
        <v>650</v>
      </c>
      <c r="F79" s="50">
        <f>E79*1.5</f>
        <v>975</v>
      </c>
      <c r="G79" s="54">
        <f>F79-C79</f>
        <v>805.02</v>
      </c>
      <c r="H79" s="57" t="s">
        <v>168</v>
      </c>
    </row>
    <row r="80" spans="1:8" ht="25.5">
      <c r="A80" s="11" t="s">
        <v>72</v>
      </c>
      <c r="B80" s="28" t="s">
        <v>130</v>
      </c>
      <c r="C80" s="76"/>
      <c r="D80" s="76"/>
      <c r="E80" s="76"/>
      <c r="F80" s="76"/>
      <c r="G80" s="77">
        <f t="shared" si="0"/>
        <v>0</v>
      </c>
      <c r="H80" s="71" t="s">
        <v>137</v>
      </c>
    </row>
    <row r="81" spans="1:8">
      <c r="A81" s="6" t="s">
        <v>73</v>
      </c>
      <c r="B81" s="4" t="s">
        <v>128</v>
      </c>
      <c r="C81" s="3"/>
      <c r="D81" s="3"/>
      <c r="E81" s="3"/>
      <c r="F81" s="3"/>
      <c r="G81" s="52">
        <f t="shared" si="0"/>
        <v>0</v>
      </c>
      <c r="H81" s="1"/>
    </row>
    <row r="82" spans="1:8" ht="25.5">
      <c r="A82" s="6" t="s">
        <v>74</v>
      </c>
      <c r="B82" s="4" t="s">
        <v>130</v>
      </c>
      <c r="C82" s="3"/>
      <c r="D82" s="3"/>
      <c r="E82" s="3"/>
      <c r="F82" s="3"/>
      <c r="G82" s="52">
        <f t="shared" ref="G82:G145" si="2">MAX(C82:F82)</f>
        <v>0</v>
      </c>
      <c r="H82" s="71" t="s">
        <v>137</v>
      </c>
    </row>
    <row r="83" spans="1:8">
      <c r="A83" s="6" t="s">
        <v>48</v>
      </c>
      <c r="B83" s="4" t="s">
        <v>129</v>
      </c>
      <c r="C83" s="3"/>
      <c r="D83" s="3"/>
      <c r="E83" s="3"/>
      <c r="F83" s="3"/>
      <c r="G83" s="52">
        <f t="shared" si="2"/>
        <v>0</v>
      </c>
      <c r="H83" s="1"/>
    </row>
    <row r="84" spans="1:8">
      <c r="A84" s="6" t="s">
        <v>39</v>
      </c>
      <c r="B84" s="4" t="s">
        <v>129</v>
      </c>
      <c r="C84" s="3"/>
      <c r="D84" s="3"/>
      <c r="E84" s="3"/>
      <c r="F84" s="3"/>
      <c r="G84" s="52">
        <f t="shared" si="2"/>
        <v>0</v>
      </c>
      <c r="H84" s="1"/>
    </row>
    <row r="85" spans="1:8" ht="13.5" thickBot="1">
      <c r="A85" s="12"/>
      <c r="B85" s="15"/>
      <c r="C85" s="13"/>
      <c r="D85" s="13"/>
      <c r="E85" s="13"/>
      <c r="F85" s="13"/>
      <c r="G85" s="53"/>
      <c r="H85" s="29"/>
    </row>
    <row r="86" spans="1:8">
      <c r="A86" s="113" t="s">
        <v>2</v>
      </c>
      <c r="B86" s="114"/>
      <c r="C86" s="114"/>
      <c r="D86" s="114"/>
      <c r="E86" s="114"/>
      <c r="F86" s="114"/>
      <c r="G86" s="114"/>
      <c r="H86" s="115"/>
    </row>
    <row r="87" spans="1:8">
      <c r="A87" s="132"/>
      <c r="B87" s="133"/>
      <c r="C87" s="133"/>
      <c r="D87" s="133"/>
      <c r="E87" s="133"/>
      <c r="F87" s="133"/>
      <c r="G87" s="133"/>
      <c r="H87" s="119"/>
    </row>
    <row r="88" spans="1:8" ht="25.5">
      <c r="A88" s="73" t="s">
        <v>75</v>
      </c>
      <c r="B88" s="43" t="s">
        <v>161</v>
      </c>
      <c r="C88" s="50"/>
      <c r="D88" s="50"/>
      <c r="E88" s="50">
        <v>87.91</v>
      </c>
      <c r="F88" s="50"/>
      <c r="G88" s="50">
        <f t="shared" ref="G88" si="3">MAX(C88:F88)</f>
        <v>87.91</v>
      </c>
      <c r="H88" s="57" t="s">
        <v>162</v>
      </c>
    </row>
    <row r="89" spans="1:8" ht="38.25">
      <c r="A89" s="42" t="s">
        <v>38</v>
      </c>
      <c r="B89" s="43" t="s">
        <v>160</v>
      </c>
      <c r="C89" s="50">
        <f>2*219.99</f>
        <v>439.98</v>
      </c>
      <c r="D89" s="44"/>
      <c r="E89" s="50">
        <v>650</v>
      </c>
      <c r="F89" s="63">
        <f>E89*1.5</f>
        <v>975</v>
      </c>
      <c r="G89" s="54">
        <f>F89-C89</f>
        <v>535.02</v>
      </c>
      <c r="H89" s="57" t="s">
        <v>168</v>
      </c>
    </row>
    <row r="90" spans="1:8">
      <c r="A90" s="10" t="s">
        <v>72</v>
      </c>
      <c r="B90" s="28" t="s">
        <v>128</v>
      </c>
      <c r="C90" s="83"/>
      <c r="D90" s="76"/>
      <c r="E90" s="83"/>
      <c r="F90" s="84"/>
      <c r="G90" s="77">
        <v>0</v>
      </c>
      <c r="H90" s="71"/>
    </row>
    <row r="91" spans="1:8" ht="25.5">
      <c r="A91" s="5" t="s">
        <v>76</v>
      </c>
      <c r="B91" s="4" t="s">
        <v>130</v>
      </c>
      <c r="C91" s="3"/>
      <c r="D91" s="3"/>
      <c r="E91" s="3"/>
      <c r="F91" s="3"/>
      <c r="G91" s="52">
        <f t="shared" si="2"/>
        <v>0</v>
      </c>
      <c r="H91" s="71" t="s">
        <v>137</v>
      </c>
    </row>
    <row r="92" spans="1:8">
      <c r="A92" s="5" t="s">
        <v>77</v>
      </c>
      <c r="B92" s="4" t="s">
        <v>128</v>
      </c>
      <c r="C92" s="3"/>
      <c r="D92" s="3"/>
      <c r="E92" s="3"/>
      <c r="F92" s="3"/>
      <c r="G92" s="52">
        <f t="shared" si="2"/>
        <v>0</v>
      </c>
      <c r="H92" s="1"/>
    </row>
    <row r="93" spans="1:8">
      <c r="A93" s="5" t="s">
        <v>48</v>
      </c>
      <c r="B93" s="4" t="s">
        <v>129</v>
      </c>
      <c r="C93" s="3"/>
      <c r="D93" s="3"/>
      <c r="E93" s="3"/>
      <c r="F93" s="3"/>
      <c r="G93" s="52">
        <f t="shared" si="2"/>
        <v>0</v>
      </c>
      <c r="H93" s="1"/>
    </row>
    <row r="94" spans="1:8">
      <c r="A94" s="5" t="s">
        <v>39</v>
      </c>
      <c r="B94" s="4" t="s">
        <v>129</v>
      </c>
      <c r="C94" s="3"/>
      <c r="D94" s="3"/>
      <c r="E94" s="3"/>
      <c r="F94" s="3"/>
      <c r="G94" s="52">
        <f t="shared" si="2"/>
        <v>0</v>
      </c>
      <c r="H94" s="1"/>
    </row>
    <row r="95" spans="1:8" ht="13.5" thickBot="1">
      <c r="A95" s="12"/>
      <c r="B95" s="15"/>
      <c r="C95" s="13"/>
      <c r="D95" s="13"/>
      <c r="E95" s="13"/>
      <c r="F95" s="13"/>
      <c r="G95" s="53"/>
      <c r="H95" s="29"/>
    </row>
    <row r="96" spans="1:8">
      <c r="A96" s="113" t="s">
        <v>3</v>
      </c>
      <c r="B96" s="114"/>
      <c r="C96" s="114"/>
      <c r="D96" s="114"/>
      <c r="E96" s="114"/>
      <c r="F96" s="114"/>
      <c r="G96" s="114"/>
      <c r="H96" s="115"/>
    </row>
    <row r="97" spans="1:8" ht="13.5" thickBot="1">
      <c r="A97" s="116"/>
      <c r="B97" s="117"/>
      <c r="C97" s="117"/>
      <c r="D97" s="117"/>
      <c r="E97" s="117"/>
      <c r="F97" s="117"/>
      <c r="G97" s="117"/>
      <c r="H97" s="118"/>
    </row>
    <row r="98" spans="1:8" ht="25.5">
      <c r="A98" s="65" t="s">
        <v>78</v>
      </c>
      <c r="B98" s="46" t="s">
        <v>149</v>
      </c>
      <c r="C98" s="60">
        <v>779.99</v>
      </c>
      <c r="D98" s="48"/>
      <c r="E98" s="60">
        <v>640</v>
      </c>
      <c r="F98" s="80">
        <f>1.5*C98</f>
        <v>1169.9850000000001</v>
      </c>
      <c r="G98" s="69">
        <f>F98-C98</f>
        <v>389.99500000000012</v>
      </c>
      <c r="H98" s="79" t="s">
        <v>150</v>
      </c>
    </row>
    <row r="99" spans="1:8">
      <c r="A99" s="5" t="s">
        <v>79</v>
      </c>
      <c r="B99" s="4" t="s">
        <v>129</v>
      </c>
      <c r="C99" s="3"/>
      <c r="D99" s="3"/>
      <c r="E99" s="3"/>
      <c r="F99" s="3"/>
      <c r="G99" s="52">
        <f t="shared" si="2"/>
        <v>0</v>
      </c>
      <c r="H99" s="1"/>
    </row>
    <row r="100" spans="1:8">
      <c r="A100" s="5" t="s">
        <v>80</v>
      </c>
      <c r="B100" s="4" t="s">
        <v>128</v>
      </c>
      <c r="C100" s="3"/>
      <c r="D100" s="3"/>
      <c r="E100" s="3"/>
      <c r="F100" s="3"/>
      <c r="G100" s="52">
        <f t="shared" si="2"/>
        <v>0</v>
      </c>
      <c r="H100" s="1"/>
    </row>
    <row r="101" spans="1:8">
      <c r="A101" s="5" t="s">
        <v>81</v>
      </c>
      <c r="B101" s="4" t="s">
        <v>128</v>
      </c>
      <c r="C101" s="3"/>
      <c r="D101" s="3"/>
      <c r="E101" s="3"/>
      <c r="F101" s="3"/>
      <c r="G101" s="52">
        <f t="shared" si="2"/>
        <v>0</v>
      </c>
      <c r="H101" s="1"/>
    </row>
    <row r="102" spans="1:8">
      <c r="A102" s="5" t="s">
        <v>82</v>
      </c>
      <c r="B102" s="4" t="s">
        <v>128</v>
      </c>
      <c r="C102" s="3"/>
      <c r="D102" s="3"/>
      <c r="E102" s="3"/>
      <c r="F102" s="3"/>
      <c r="G102" s="52">
        <f t="shared" si="2"/>
        <v>0</v>
      </c>
      <c r="H102" s="1"/>
    </row>
    <row r="103" spans="1:8">
      <c r="A103" s="5" t="s">
        <v>83</v>
      </c>
      <c r="B103" s="4" t="s">
        <v>128</v>
      </c>
      <c r="C103" s="3"/>
      <c r="D103" s="3"/>
      <c r="E103" s="3"/>
      <c r="F103" s="3"/>
      <c r="G103" s="52">
        <f t="shared" si="2"/>
        <v>0</v>
      </c>
      <c r="H103" s="1"/>
    </row>
    <row r="104" spans="1:8">
      <c r="A104" s="5" t="s">
        <v>84</v>
      </c>
      <c r="B104" s="4" t="s">
        <v>128</v>
      </c>
      <c r="C104" s="3"/>
      <c r="D104" s="3"/>
      <c r="E104" s="3"/>
      <c r="F104" s="3"/>
      <c r="G104" s="52">
        <f t="shared" si="2"/>
        <v>0</v>
      </c>
      <c r="H104" s="1"/>
    </row>
    <row r="105" spans="1:8">
      <c r="A105" s="5" t="s">
        <v>85</v>
      </c>
      <c r="B105" s="4" t="s">
        <v>128</v>
      </c>
      <c r="C105" s="3"/>
      <c r="D105" s="3"/>
      <c r="E105" s="3"/>
      <c r="F105" s="3"/>
      <c r="G105" s="52">
        <f t="shared" si="2"/>
        <v>0</v>
      </c>
      <c r="H105" s="1"/>
    </row>
    <row r="106" spans="1:8" ht="25.5">
      <c r="A106" s="5" t="s">
        <v>86</v>
      </c>
      <c r="B106" s="4" t="s">
        <v>130</v>
      </c>
      <c r="C106" s="3"/>
      <c r="D106" s="3"/>
      <c r="E106" s="3"/>
      <c r="F106" s="3"/>
      <c r="G106" s="52">
        <f t="shared" si="2"/>
        <v>0</v>
      </c>
      <c r="H106" s="71" t="s">
        <v>137</v>
      </c>
    </row>
    <row r="107" spans="1:8">
      <c r="A107" s="7" t="s">
        <v>87</v>
      </c>
      <c r="B107" s="4" t="s">
        <v>129</v>
      </c>
      <c r="C107" s="3"/>
      <c r="D107" s="3"/>
      <c r="E107" s="3"/>
      <c r="F107" s="3"/>
      <c r="G107" s="52">
        <f t="shared" si="2"/>
        <v>0</v>
      </c>
      <c r="H107" s="1"/>
    </row>
    <row r="108" spans="1:8">
      <c r="A108" s="5" t="s">
        <v>48</v>
      </c>
      <c r="B108" s="4" t="s">
        <v>129</v>
      </c>
      <c r="C108" s="3"/>
      <c r="D108" s="3"/>
      <c r="E108" s="3"/>
      <c r="F108" s="3"/>
      <c r="G108" s="52">
        <f t="shared" si="2"/>
        <v>0</v>
      </c>
      <c r="H108" s="1"/>
    </row>
    <row r="109" spans="1:8">
      <c r="A109" s="5" t="s">
        <v>39</v>
      </c>
      <c r="B109" s="4" t="s">
        <v>129</v>
      </c>
      <c r="C109" s="3"/>
      <c r="D109" s="3"/>
      <c r="E109" s="3"/>
      <c r="F109" s="3"/>
      <c r="G109" s="52">
        <f t="shared" si="2"/>
        <v>0</v>
      </c>
      <c r="H109" s="1"/>
    </row>
    <row r="110" spans="1:8" ht="13.5" thickBot="1">
      <c r="A110" s="12"/>
      <c r="B110" s="15"/>
      <c r="C110" s="13"/>
      <c r="D110" s="13"/>
      <c r="E110" s="13"/>
      <c r="F110" s="13"/>
      <c r="G110" s="53"/>
      <c r="H110" s="29"/>
    </row>
    <row r="111" spans="1:8">
      <c r="A111" s="113" t="s">
        <v>5</v>
      </c>
      <c r="B111" s="114"/>
      <c r="C111" s="114"/>
      <c r="D111" s="114"/>
      <c r="E111" s="114"/>
      <c r="F111" s="114"/>
      <c r="G111" s="114"/>
      <c r="H111" s="115"/>
    </row>
    <row r="112" spans="1:8" ht="13.5" thickBot="1">
      <c r="A112" s="116"/>
      <c r="B112" s="117"/>
      <c r="C112" s="117"/>
      <c r="D112" s="117"/>
      <c r="E112" s="117"/>
      <c r="F112" s="117"/>
      <c r="G112" s="117"/>
      <c r="H112" s="119"/>
    </row>
    <row r="113" spans="1:8" ht="55.5" customHeight="1">
      <c r="A113" s="68" t="s">
        <v>88</v>
      </c>
      <c r="B113" s="46" t="s">
        <v>139</v>
      </c>
      <c r="C113" s="60"/>
      <c r="D113" s="60"/>
      <c r="E113" s="60">
        <v>120</v>
      </c>
      <c r="F113" s="60"/>
      <c r="G113" s="69">
        <v>0</v>
      </c>
      <c r="H113" s="57" t="s">
        <v>140</v>
      </c>
    </row>
    <row r="114" spans="1:8" ht="59.25" customHeight="1">
      <c r="A114" s="5" t="s">
        <v>89</v>
      </c>
      <c r="B114" s="4" t="s">
        <v>130</v>
      </c>
      <c r="C114" s="3"/>
      <c r="D114" s="3"/>
      <c r="E114" s="3"/>
      <c r="F114" s="3"/>
      <c r="G114" s="52">
        <f t="shared" si="2"/>
        <v>0</v>
      </c>
      <c r="H114" s="57" t="s">
        <v>151</v>
      </c>
    </row>
    <row r="115" spans="1:8" ht="38.25">
      <c r="A115" s="73" t="s">
        <v>90</v>
      </c>
      <c r="B115" s="43" t="s">
        <v>159</v>
      </c>
      <c r="C115" s="44"/>
      <c r="D115" s="44"/>
      <c r="E115" s="50">
        <v>21.98</v>
      </c>
      <c r="F115" s="44"/>
      <c r="G115" s="54">
        <v>0</v>
      </c>
      <c r="H115" s="57" t="s">
        <v>155</v>
      </c>
    </row>
    <row r="116" spans="1:8">
      <c r="A116" s="10" t="s">
        <v>91</v>
      </c>
      <c r="B116" s="4" t="s">
        <v>129</v>
      </c>
      <c r="C116" s="3"/>
      <c r="D116" s="3"/>
      <c r="E116" s="3"/>
      <c r="F116" s="3"/>
      <c r="G116" s="52">
        <f t="shared" si="2"/>
        <v>0</v>
      </c>
      <c r="H116" s="1"/>
    </row>
    <row r="117" spans="1:8" ht="51">
      <c r="A117" s="5" t="s">
        <v>92</v>
      </c>
      <c r="B117" s="4" t="s">
        <v>130</v>
      </c>
      <c r="C117" s="3"/>
      <c r="D117" s="3"/>
      <c r="E117" s="3"/>
      <c r="F117" s="3"/>
      <c r="G117" s="52">
        <f t="shared" si="2"/>
        <v>0</v>
      </c>
      <c r="H117" s="57" t="s">
        <v>152</v>
      </c>
    </row>
    <row r="118" spans="1:8">
      <c r="A118" s="5" t="s">
        <v>93</v>
      </c>
      <c r="B118" s="4" t="s">
        <v>128</v>
      </c>
      <c r="C118" s="3"/>
      <c r="D118" s="3"/>
      <c r="E118" s="3"/>
      <c r="F118" s="3"/>
      <c r="G118" s="52">
        <f t="shared" si="2"/>
        <v>0</v>
      </c>
      <c r="H118" s="1"/>
    </row>
    <row r="119" spans="1:8" ht="51">
      <c r="A119" s="5" t="s">
        <v>48</v>
      </c>
      <c r="B119" s="4" t="s">
        <v>153</v>
      </c>
      <c r="C119" s="3"/>
      <c r="D119" s="3"/>
      <c r="E119" s="3"/>
      <c r="F119" s="3"/>
      <c r="G119" s="52">
        <f t="shared" si="2"/>
        <v>0</v>
      </c>
      <c r="H119" s="57" t="s">
        <v>154</v>
      </c>
    </row>
    <row r="120" spans="1:8">
      <c r="A120" s="5" t="s">
        <v>39</v>
      </c>
      <c r="B120" s="4" t="s">
        <v>129</v>
      </c>
      <c r="C120" s="3"/>
      <c r="D120" s="3"/>
      <c r="E120" s="3"/>
      <c r="F120" s="3"/>
      <c r="G120" s="52">
        <v>0</v>
      </c>
      <c r="H120" s="1"/>
    </row>
    <row r="121" spans="1:8" ht="13.5" thickBot="1">
      <c r="A121" s="12"/>
      <c r="B121" s="15"/>
      <c r="C121" s="13"/>
      <c r="D121" s="13"/>
      <c r="E121" s="13"/>
      <c r="F121" s="13"/>
      <c r="G121" s="53"/>
      <c r="H121" s="29"/>
    </row>
    <row r="122" spans="1:8">
      <c r="A122" s="113" t="s">
        <v>7</v>
      </c>
      <c r="B122" s="114"/>
      <c r="C122" s="114"/>
      <c r="D122" s="114"/>
      <c r="E122" s="114"/>
      <c r="F122" s="114"/>
      <c r="G122" s="114"/>
      <c r="H122" s="115"/>
    </row>
    <row r="123" spans="1:8" ht="13.5" thickBot="1">
      <c r="A123" s="116"/>
      <c r="B123" s="117"/>
      <c r="C123" s="117"/>
      <c r="D123" s="117"/>
      <c r="E123" s="117"/>
      <c r="F123" s="117"/>
      <c r="G123" s="117"/>
      <c r="H123" s="118"/>
    </row>
    <row r="124" spans="1:8" ht="25.5">
      <c r="A124" s="68" t="s">
        <v>94</v>
      </c>
      <c r="B124" s="46" t="s">
        <v>156</v>
      </c>
      <c r="C124" s="60"/>
      <c r="D124" s="60"/>
      <c r="E124" s="60">
        <f>8.35*2</f>
        <v>16.7</v>
      </c>
      <c r="F124" s="60"/>
      <c r="G124" s="61">
        <v>16.7</v>
      </c>
      <c r="H124" s="62" t="s">
        <v>157</v>
      </c>
    </row>
    <row r="125" spans="1:8" ht="25.5">
      <c r="A125" s="73" t="s">
        <v>95</v>
      </c>
      <c r="B125" s="43" t="s">
        <v>158</v>
      </c>
      <c r="C125" s="50"/>
      <c r="D125" s="50"/>
      <c r="E125" s="50">
        <v>14.95</v>
      </c>
      <c r="F125" s="50"/>
      <c r="G125" s="72">
        <v>14.95</v>
      </c>
      <c r="H125" s="81" t="s">
        <v>157</v>
      </c>
    </row>
    <row r="126" spans="1:8">
      <c r="A126" s="5" t="s">
        <v>96</v>
      </c>
      <c r="B126" s="4" t="s">
        <v>129</v>
      </c>
      <c r="C126" s="3"/>
      <c r="D126" s="3"/>
      <c r="E126" s="3"/>
      <c r="F126" s="3"/>
      <c r="G126" s="52">
        <f t="shared" si="2"/>
        <v>0</v>
      </c>
      <c r="H126" s="1"/>
    </row>
    <row r="127" spans="1:8">
      <c r="A127" s="5" t="s">
        <v>39</v>
      </c>
      <c r="B127" s="4" t="s">
        <v>129</v>
      </c>
      <c r="C127" s="3"/>
      <c r="D127" s="3"/>
      <c r="E127" s="3"/>
      <c r="F127" s="3"/>
      <c r="G127" s="52">
        <f t="shared" si="2"/>
        <v>0</v>
      </c>
      <c r="H127" s="1"/>
    </row>
    <row r="128" spans="1:8" ht="13.5" thickBot="1">
      <c r="A128" s="12"/>
      <c r="B128" s="15"/>
      <c r="C128" s="13"/>
      <c r="D128" s="13"/>
      <c r="E128" s="13"/>
      <c r="F128" s="13"/>
      <c r="G128" s="53"/>
      <c r="H128" s="29"/>
    </row>
    <row r="129" spans="1:8">
      <c r="A129" s="113" t="s">
        <v>8</v>
      </c>
      <c r="B129" s="114"/>
      <c r="C129" s="114"/>
      <c r="D129" s="114"/>
      <c r="E129" s="114"/>
      <c r="F129" s="114"/>
      <c r="G129" s="114"/>
      <c r="H129" s="115"/>
    </row>
    <row r="130" spans="1:8" ht="13.5" thickBot="1">
      <c r="A130" s="116"/>
      <c r="B130" s="117"/>
      <c r="C130" s="117"/>
      <c r="D130" s="117"/>
      <c r="E130" s="117"/>
      <c r="F130" s="117"/>
      <c r="G130" s="117"/>
      <c r="H130" s="118"/>
    </row>
    <row r="131" spans="1:8">
      <c r="A131" s="18" t="s">
        <v>97</v>
      </c>
      <c r="B131" s="16" t="s">
        <v>129</v>
      </c>
      <c r="C131" s="14"/>
      <c r="D131" s="14"/>
      <c r="E131" s="14"/>
      <c r="F131" s="14"/>
      <c r="G131" s="51">
        <f t="shared" si="2"/>
        <v>0</v>
      </c>
      <c r="H131" s="2"/>
    </row>
    <row r="132" spans="1:8" ht="25.5">
      <c r="A132" s="5" t="s">
        <v>98</v>
      </c>
      <c r="B132" s="4" t="s">
        <v>130</v>
      </c>
      <c r="C132" s="3"/>
      <c r="D132" s="3"/>
      <c r="E132" s="3"/>
      <c r="F132" s="3"/>
      <c r="G132" s="52">
        <f t="shared" si="2"/>
        <v>0</v>
      </c>
      <c r="H132" s="49" t="s">
        <v>137</v>
      </c>
    </row>
    <row r="133" spans="1:8">
      <c r="A133" s="5" t="s">
        <v>99</v>
      </c>
      <c r="B133" s="4" t="s">
        <v>129</v>
      </c>
      <c r="C133" s="3"/>
      <c r="D133" s="3"/>
      <c r="E133" s="3"/>
      <c r="F133" s="3"/>
      <c r="G133" s="52">
        <f t="shared" si="2"/>
        <v>0</v>
      </c>
      <c r="H133" s="1"/>
    </row>
    <row r="134" spans="1:8">
      <c r="A134" s="5" t="s">
        <v>100</v>
      </c>
      <c r="B134" s="4" t="s">
        <v>129</v>
      </c>
      <c r="C134" s="3"/>
      <c r="D134" s="3"/>
      <c r="E134" s="3"/>
      <c r="F134" s="3"/>
      <c r="G134" s="52">
        <f t="shared" si="2"/>
        <v>0</v>
      </c>
      <c r="H134" s="1"/>
    </row>
    <row r="135" spans="1:8">
      <c r="A135" s="5" t="s">
        <v>101</v>
      </c>
      <c r="B135" s="4" t="s">
        <v>129</v>
      </c>
      <c r="C135" s="3"/>
      <c r="D135" s="3"/>
      <c r="E135" s="3"/>
      <c r="F135" s="3"/>
      <c r="G135" s="52">
        <f t="shared" si="2"/>
        <v>0</v>
      </c>
      <c r="H135" s="1"/>
    </row>
    <row r="136" spans="1:8" ht="25.5">
      <c r="A136" s="5" t="s">
        <v>102</v>
      </c>
      <c r="B136" s="4" t="s">
        <v>130</v>
      </c>
      <c r="C136" s="3"/>
      <c r="D136" s="3"/>
      <c r="E136" s="3"/>
      <c r="F136" s="3"/>
      <c r="G136" s="52">
        <f t="shared" ref="G136" si="4">MAX(C136:F136)</f>
        <v>0</v>
      </c>
      <c r="H136" s="49" t="s">
        <v>137</v>
      </c>
    </row>
    <row r="137" spans="1:8">
      <c r="A137" s="5" t="s">
        <v>103</v>
      </c>
      <c r="B137" s="4" t="s">
        <v>128</v>
      </c>
      <c r="C137" s="3"/>
      <c r="D137" s="3"/>
      <c r="E137" s="3"/>
      <c r="F137" s="3"/>
      <c r="G137" s="52">
        <f t="shared" si="2"/>
        <v>0</v>
      </c>
      <c r="H137" s="1"/>
    </row>
    <row r="138" spans="1:8" ht="25.5">
      <c r="A138" s="5" t="s">
        <v>104</v>
      </c>
      <c r="B138" s="4" t="s">
        <v>130</v>
      </c>
      <c r="C138" s="3"/>
      <c r="D138" s="3"/>
      <c r="E138" s="3"/>
      <c r="F138" s="3"/>
      <c r="G138" s="52">
        <f t="shared" si="2"/>
        <v>0</v>
      </c>
      <c r="H138" s="49" t="s">
        <v>137</v>
      </c>
    </row>
    <row r="139" spans="1:8">
      <c r="A139" s="5" t="s">
        <v>105</v>
      </c>
      <c r="B139" s="4" t="s">
        <v>128</v>
      </c>
      <c r="C139" s="1"/>
      <c r="D139" s="1"/>
      <c r="E139" s="1"/>
      <c r="F139" s="1"/>
      <c r="G139" s="88"/>
      <c r="H139" s="1"/>
    </row>
    <row r="140" spans="1:8">
      <c r="A140" s="5" t="s">
        <v>106</v>
      </c>
      <c r="B140" s="4" t="s">
        <v>129</v>
      </c>
      <c r="C140" s="3"/>
      <c r="D140" s="3"/>
      <c r="E140" s="3"/>
      <c r="F140" s="3"/>
      <c r="G140" s="52">
        <f t="shared" si="2"/>
        <v>0</v>
      </c>
      <c r="H140" s="1"/>
    </row>
    <row r="141" spans="1:8">
      <c r="A141" s="10" t="s">
        <v>107</v>
      </c>
      <c r="B141" s="28" t="s">
        <v>128</v>
      </c>
      <c r="C141" s="83"/>
      <c r="D141" s="76"/>
      <c r="E141" s="83"/>
      <c r="F141" s="84"/>
      <c r="G141" s="89">
        <v>0</v>
      </c>
      <c r="H141" s="71"/>
    </row>
    <row r="142" spans="1:8">
      <c r="A142" s="5" t="s">
        <v>108</v>
      </c>
      <c r="B142" s="4" t="s">
        <v>128</v>
      </c>
      <c r="C142" s="3"/>
      <c r="D142" s="3"/>
      <c r="E142" s="3"/>
      <c r="F142" s="3"/>
      <c r="G142" s="52">
        <f t="shared" si="2"/>
        <v>0</v>
      </c>
      <c r="H142" s="1"/>
    </row>
    <row r="143" spans="1:8">
      <c r="A143" s="5" t="s">
        <v>109</v>
      </c>
      <c r="B143" s="4" t="s">
        <v>128</v>
      </c>
      <c r="C143" s="3"/>
      <c r="D143" s="3"/>
      <c r="E143" s="3"/>
      <c r="F143" s="3"/>
      <c r="G143" s="52">
        <f t="shared" si="2"/>
        <v>0</v>
      </c>
      <c r="H143" s="1"/>
    </row>
    <row r="144" spans="1:8">
      <c r="A144" s="5" t="s">
        <v>48</v>
      </c>
      <c r="B144" s="4" t="s">
        <v>129</v>
      </c>
      <c r="C144" s="3"/>
      <c r="D144" s="3"/>
      <c r="E144" s="3"/>
      <c r="F144" s="3"/>
      <c r="G144" s="52">
        <f t="shared" si="2"/>
        <v>0</v>
      </c>
      <c r="H144" s="1"/>
    </row>
    <row r="145" spans="1:8">
      <c r="A145" s="5" t="s">
        <v>39</v>
      </c>
      <c r="B145" s="4" t="s">
        <v>129</v>
      </c>
      <c r="C145" s="3"/>
      <c r="D145" s="3"/>
      <c r="E145" s="3"/>
      <c r="F145" s="3"/>
      <c r="G145" s="52">
        <f t="shared" si="2"/>
        <v>0</v>
      </c>
      <c r="H145" s="1"/>
    </row>
    <row r="146" spans="1:8" ht="13.5" thickBot="1">
      <c r="A146" s="12"/>
      <c r="B146" s="15"/>
      <c r="C146" s="13"/>
      <c r="D146" s="13"/>
      <c r="E146" s="13"/>
      <c r="F146" s="13"/>
      <c r="G146" s="53"/>
      <c r="H146" s="29"/>
    </row>
    <row r="147" spans="1:8">
      <c r="A147" s="113" t="s">
        <v>11</v>
      </c>
      <c r="B147" s="114"/>
      <c r="C147" s="114"/>
      <c r="D147" s="114"/>
      <c r="E147" s="114"/>
      <c r="F147" s="114"/>
      <c r="G147" s="114"/>
      <c r="H147" s="115"/>
    </row>
    <row r="148" spans="1:8" ht="13.5" thickBot="1">
      <c r="A148" s="116"/>
      <c r="B148" s="117"/>
      <c r="C148" s="117"/>
      <c r="D148" s="117"/>
      <c r="E148" s="117"/>
      <c r="F148" s="117"/>
      <c r="G148" s="117"/>
      <c r="H148" s="119"/>
    </row>
    <row r="149" spans="1:8" ht="25.5">
      <c r="A149" s="17" t="s">
        <v>110</v>
      </c>
      <c r="B149" s="16" t="s">
        <v>130</v>
      </c>
      <c r="C149" s="67"/>
      <c r="D149" s="67"/>
      <c r="E149" s="67"/>
      <c r="F149" s="67"/>
      <c r="G149" s="51">
        <v>0</v>
      </c>
      <c r="H149" s="49" t="s">
        <v>137</v>
      </c>
    </row>
    <row r="150" spans="1:8">
      <c r="A150" s="6" t="s">
        <v>111</v>
      </c>
      <c r="B150" s="4" t="s">
        <v>128</v>
      </c>
      <c r="C150" s="33"/>
      <c r="D150" s="33"/>
      <c r="E150" s="33"/>
      <c r="F150" s="33"/>
      <c r="G150" s="52">
        <v>0</v>
      </c>
      <c r="H150" s="86"/>
    </row>
    <row r="151" spans="1:8">
      <c r="A151" s="6" t="s">
        <v>112</v>
      </c>
      <c r="B151" s="4" t="s">
        <v>128</v>
      </c>
      <c r="C151" s="33"/>
      <c r="D151" s="33"/>
      <c r="E151" s="33"/>
      <c r="F151" s="33"/>
      <c r="G151" s="52">
        <v>0</v>
      </c>
      <c r="H151" s="86"/>
    </row>
    <row r="152" spans="1:8" ht="25.5">
      <c r="A152" s="6" t="s">
        <v>113</v>
      </c>
      <c r="B152" s="4" t="s">
        <v>130</v>
      </c>
      <c r="C152" s="33"/>
      <c r="D152" s="33"/>
      <c r="E152" s="33"/>
      <c r="F152" s="33"/>
      <c r="G152" s="52">
        <v>0</v>
      </c>
      <c r="H152" s="49" t="s">
        <v>137</v>
      </c>
    </row>
    <row r="153" spans="1:8" ht="25.5">
      <c r="A153" s="6" t="s">
        <v>114</v>
      </c>
      <c r="B153" s="4" t="s">
        <v>130</v>
      </c>
      <c r="C153" s="33"/>
      <c r="D153" s="33"/>
      <c r="E153" s="33"/>
      <c r="F153" s="33"/>
      <c r="G153" s="52">
        <v>0</v>
      </c>
      <c r="H153" s="49" t="s">
        <v>137</v>
      </c>
    </row>
    <row r="154" spans="1:8">
      <c r="A154" s="6" t="s">
        <v>115</v>
      </c>
      <c r="B154" s="4" t="s">
        <v>128</v>
      </c>
      <c r="C154" s="33"/>
      <c r="D154" s="33"/>
      <c r="E154" s="33"/>
      <c r="F154" s="33"/>
      <c r="G154" s="52">
        <v>0</v>
      </c>
      <c r="H154" s="86"/>
    </row>
    <row r="155" spans="1:8">
      <c r="A155" s="6" t="s">
        <v>116</v>
      </c>
      <c r="B155" s="85" t="s">
        <v>129</v>
      </c>
      <c r="C155" s="33"/>
      <c r="D155" s="33"/>
      <c r="E155" s="33"/>
      <c r="F155" s="33"/>
      <c r="G155" s="52">
        <v>0</v>
      </c>
      <c r="H155" s="86"/>
    </row>
    <row r="156" spans="1:8">
      <c r="A156" s="6" t="s">
        <v>117</v>
      </c>
      <c r="B156" s="4" t="s">
        <v>129</v>
      </c>
      <c r="C156" s="33"/>
      <c r="D156" s="33"/>
      <c r="E156" s="33"/>
      <c r="F156" s="33"/>
      <c r="G156" s="52">
        <v>0</v>
      </c>
      <c r="H156" s="86"/>
    </row>
    <row r="157" spans="1:8">
      <c r="A157" s="19" t="s">
        <v>118</v>
      </c>
      <c r="B157" s="4" t="s">
        <v>129</v>
      </c>
      <c r="C157" s="33"/>
      <c r="D157" s="33"/>
      <c r="E157" s="33"/>
      <c r="F157" s="33"/>
      <c r="G157" s="52">
        <v>0</v>
      </c>
      <c r="H157" s="86"/>
    </row>
    <row r="158" spans="1:8" ht="25.5">
      <c r="A158" s="6" t="s">
        <v>119</v>
      </c>
      <c r="B158" s="4" t="s">
        <v>130</v>
      </c>
      <c r="C158" s="33"/>
      <c r="D158" s="33"/>
      <c r="E158" s="33"/>
      <c r="F158" s="33"/>
      <c r="G158" s="52">
        <v>0</v>
      </c>
      <c r="H158" s="49" t="s">
        <v>137</v>
      </c>
    </row>
    <row r="159" spans="1:8">
      <c r="A159" s="6" t="s">
        <v>120</v>
      </c>
      <c r="B159" s="28" t="s">
        <v>129</v>
      </c>
      <c r="C159" s="83"/>
      <c r="D159" s="83"/>
      <c r="E159" s="83"/>
      <c r="F159" s="83"/>
      <c r="G159" s="77">
        <v>0</v>
      </c>
      <c r="H159" s="87"/>
    </row>
    <row r="160" spans="1:8">
      <c r="A160" s="6" t="s">
        <v>121</v>
      </c>
      <c r="B160" s="28" t="s">
        <v>129</v>
      </c>
      <c r="C160" s="83"/>
      <c r="D160" s="83"/>
      <c r="E160" s="83"/>
      <c r="F160" s="83"/>
      <c r="G160" s="77">
        <v>0</v>
      </c>
      <c r="H160" s="87"/>
    </row>
    <row r="161" spans="1:8" ht="25.5">
      <c r="A161" s="73" t="s">
        <v>122</v>
      </c>
      <c r="B161" s="43" t="s">
        <v>164</v>
      </c>
      <c r="C161" s="50"/>
      <c r="D161" s="50"/>
      <c r="E161" s="50">
        <v>46.75</v>
      </c>
      <c r="F161" s="50"/>
      <c r="G161" s="50">
        <v>46.75</v>
      </c>
      <c r="H161" s="57" t="s">
        <v>165</v>
      </c>
    </row>
    <row r="162" spans="1:8" ht="25.5">
      <c r="A162" s="6" t="s">
        <v>123</v>
      </c>
      <c r="B162" s="28" t="s">
        <v>169</v>
      </c>
      <c r="C162" s="3"/>
      <c r="D162" s="3"/>
      <c r="E162" s="3"/>
      <c r="F162" s="3"/>
      <c r="G162" s="52">
        <f t="shared" ref="G162:G168" si="5">MAX(C162:F162)</f>
        <v>0</v>
      </c>
      <c r="H162" s="1"/>
    </row>
    <row r="163" spans="1:8">
      <c r="A163" s="6" t="s">
        <v>124</v>
      </c>
      <c r="B163" s="28" t="s">
        <v>170</v>
      </c>
      <c r="C163" s="3"/>
      <c r="D163" s="3"/>
      <c r="E163" s="3"/>
      <c r="F163" s="3"/>
      <c r="G163" s="52">
        <f t="shared" si="5"/>
        <v>0</v>
      </c>
      <c r="H163" s="1"/>
    </row>
    <row r="164" spans="1:8">
      <c r="A164" s="6" t="s">
        <v>125</v>
      </c>
      <c r="B164" s="28" t="s">
        <v>170</v>
      </c>
      <c r="C164" s="3"/>
      <c r="D164" s="3"/>
      <c r="E164" s="3"/>
      <c r="F164" s="3"/>
      <c r="G164" s="52">
        <f t="shared" si="5"/>
        <v>0</v>
      </c>
      <c r="H164" s="1"/>
    </row>
    <row r="165" spans="1:8">
      <c r="A165" s="6" t="s">
        <v>48</v>
      </c>
      <c r="B165" s="28" t="s">
        <v>129</v>
      </c>
      <c r="C165" s="3"/>
      <c r="D165" s="3"/>
      <c r="E165" s="3"/>
      <c r="F165" s="3"/>
      <c r="G165" s="52">
        <f t="shared" si="5"/>
        <v>0</v>
      </c>
      <c r="H165" s="1"/>
    </row>
    <row r="166" spans="1:8">
      <c r="A166" s="6" t="s">
        <v>126</v>
      </c>
      <c r="B166" s="28" t="s">
        <v>129</v>
      </c>
      <c r="C166" s="3"/>
      <c r="D166" s="3"/>
      <c r="E166" s="3"/>
      <c r="F166" s="3"/>
      <c r="G166" s="52">
        <f t="shared" si="5"/>
        <v>0</v>
      </c>
      <c r="H166" s="1"/>
    </row>
    <row r="167" spans="1:8">
      <c r="A167" s="6" t="s">
        <v>127</v>
      </c>
      <c r="B167" s="4" t="s">
        <v>129</v>
      </c>
      <c r="C167" s="3"/>
      <c r="D167" s="3"/>
      <c r="E167" s="3"/>
      <c r="F167" s="3"/>
      <c r="G167" s="52">
        <f t="shared" si="5"/>
        <v>0</v>
      </c>
      <c r="H167" s="1"/>
    </row>
    <row r="168" spans="1:8" ht="25.5">
      <c r="A168" s="23" t="s">
        <v>112</v>
      </c>
      <c r="B168" s="4" t="s">
        <v>130</v>
      </c>
      <c r="C168" s="13"/>
      <c r="D168" s="13"/>
      <c r="E168" s="13"/>
      <c r="F168" s="13"/>
      <c r="G168" s="53">
        <f t="shared" si="5"/>
        <v>0</v>
      </c>
      <c r="H168" s="49" t="s">
        <v>137</v>
      </c>
    </row>
    <row r="169" spans="1:8" ht="13.5" thickBot="1">
      <c r="A169" s="37"/>
      <c r="B169" s="38"/>
      <c r="C169" s="39"/>
      <c r="D169" s="39"/>
      <c r="E169" s="39"/>
      <c r="F169" s="39"/>
      <c r="G169" s="55"/>
      <c r="H169" s="40"/>
    </row>
    <row r="170" spans="1:8" ht="13.5" thickBot="1">
      <c r="A170" s="24"/>
      <c r="B170" s="25" t="s">
        <v>24</v>
      </c>
      <c r="C170" s="35">
        <f>SUM(C8:C168)</f>
        <v>1850.84</v>
      </c>
      <c r="D170" s="35">
        <f>SUM(D8:D168)</f>
        <v>0</v>
      </c>
      <c r="E170" s="35">
        <f>SUM(E8:E168)</f>
        <v>2835.27</v>
      </c>
      <c r="F170" s="35">
        <f>SUM(F8:F168)</f>
        <v>3119.9850000000001</v>
      </c>
      <c r="G170" s="35">
        <f>SUM(G6:G168)</f>
        <v>11499.305000000002</v>
      </c>
      <c r="H170" s="36"/>
    </row>
    <row r="171" spans="1:8" ht="13.5" thickBot="1"/>
    <row r="172" spans="1:8" ht="13.5" thickBot="1">
      <c r="B172" s="26" t="s">
        <v>23</v>
      </c>
      <c r="C172" s="82">
        <f>SUM(G6:G168)</f>
        <v>11499.305000000002</v>
      </c>
    </row>
    <row r="174" spans="1:8">
      <c r="A174" s="110" t="s">
        <v>16</v>
      </c>
      <c r="B174" s="110"/>
      <c r="C174" s="110"/>
      <c r="D174" s="110"/>
      <c r="E174" s="110"/>
      <c r="F174" s="110"/>
      <c r="G174" s="110"/>
    </row>
    <row r="175" spans="1:8">
      <c r="A175" s="93" t="s">
        <v>17</v>
      </c>
      <c r="B175" s="94"/>
      <c r="C175" s="94"/>
      <c r="D175" s="94"/>
      <c r="E175" s="94"/>
      <c r="F175" s="94"/>
      <c r="G175" s="95"/>
    </row>
    <row r="176" spans="1:8">
      <c r="A176" s="90" t="s">
        <v>20</v>
      </c>
      <c r="B176" s="91"/>
      <c r="C176" s="91"/>
      <c r="D176" s="91"/>
      <c r="E176" s="91"/>
      <c r="F176" s="91"/>
      <c r="G176" s="92"/>
    </row>
    <row r="177" spans="1:7">
      <c r="A177" s="90" t="s">
        <v>21</v>
      </c>
      <c r="B177" s="91"/>
      <c r="C177" s="91"/>
      <c r="D177" s="91"/>
      <c r="E177" s="91"/>
      <c r="F177" s="91"/>
      <c r="G177" s="92"/>
    </row>
    <row r="178" spans="1:7">
      <c r="A178" s="134" t="s">
        <v>29</v>
      </c>
      <c r="B178" s="135"/>
      <c r="C178" s="135"/>
      <c r="D178" s="135"/>
      <c r="E178" s="135"/>
      <c r="F178" s="135"/>
      <c r="G178" s="136"/>
    </row>
    <row r="179" spans="1:7">
      <c r="A179" s="134" t="s">
        <v>30</v>
      </c>
      <c r="B179" s="135"/>
      <c r="C179" s="135"/>
      <c r="D179" s="135"/>
      <c r="E179" s="135"/>
      <c r="F179" s="135"/>
      <c r="G179" s="136"/>
    </row>
    <row r="180" spans="1:7">
      <c r="A180" s="137" t="s">
        <v>22</v>
      </c>
      <c r="B180" s="138"/>
      <c r="C180" s="138"/>
      <c r="D180" s="138"/>
      <c r="E180" s="138"/>
      <c r="F180" s="138"/>
      <c r="G180" s="139"/>
    </row>
  </sheetData>
  <mergeCells count="29">
    <mergeCell ref="A86:H87"/>
    <mergeCell ref="A179:G179"/>
    <mergeCell ref="A180:G180"/>
    <mergeCell ref="A178:G178"/>
    <mergeCell ref="A10:H11"/>
    <mergeCell ref="A22:H23"/>
    <mergeCell ref="A6:A8"/>
    <mergeCell ref="B6:B8"/>
    <mergeCell ref="C6:C8"/>
    <mergeCell ref="D6:D8"/>
    <mergeCell ref="E6:E8"/>
    <mergeCell ref="A1:E2"/>
    <mergeCell ref="F1:H2"/>
    <mergeCell ref="A174:G174"/>
    <mergeCell ref="A3:A4"/>
    <mergeCell ref="B3:B4"/>
    <mergeCell ref="A96:H97"/>
    <mergeCell ref="A111:H112"/>
    <mergeCell ref="A122:H123"/>
    <mergeCell ref="C3:H3"/>
    <mergeCell ref="F6:F8"/>
    <mergeCell ref="G6:G8"/>
    <mergeCell ref="H6:H8"/>
    <mergeCell ref="A129:H130"/>
    <mergeCell ref="A147:H148"/>
    <mergeCell ref="A36:H37"/>
    <mergeCell ref="A49:H50"/>
    <mergeCell ref="A61:H62"/>
    <mergeCell ref="A76:H77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80"/>
  <sheetViews>
    <sheetView zoomScale="80" zoomScaleNormal="80" workbookViewId="0">
      <pane ySplit="4" topLeftCell="A5" activePane="bottomLeft" state="frozen"/>
      <selection pane="bottomLeft" activeCell="I172" sqref="I172"/>
    </sheetView>
  </sheetViews>
  <sheetFormatPr defaultRowHeight="12.75"/>
  <cols>
    <col min="1" max="1" width="52.7109375" customWidth="1"/>
    <col min="2" max="2" width="28.7109375" customWidth="1"/>
    <col min="3" max="4" width="15.7109375" customWidth="1"/>
    <col min="5" max="5" width="22.7109375" customWidth="1"/>
    <col min="6" max="6" width="25.7109375" customWidth="1"/>
    <col min="7" max="7" width="25.7109375" style="31" customWidth="1"/>
    <col min="8" max="8" width="32.7109375" customWidth="1"/>
  </cols>
  <sheetData>
    <row r="1" spans="1:8" ht="60" customHeight="1">
      <c r="A1" s="173" t="s">
        <v>195</v>
      </c>
      <c r="B1" s="174"/>
      <c r="C1" s="174"/>
      <c r="D1" s="174"/>
      <c r="E1" s="174"/>
      <c r="F1" s="177" t="s">
        <v>197</v>
      </c>
      <c r="G1" s="177"/>
      <c r="H1" s="178"/>
    </row>
    <row r="2" spans="1:8">
      <c r="A2" s="175"/>
      <c r="B2" s="176"/>
      <c r="C2" s="176"/>
      <c r="D2" s="176"/>
      <c r="E2" s="176"/>
      <c r="F2" s="179"/>
      <c r="G2" s="179"/>
      <c r="H2" s="180"/>
    </row>
    <row r="3" spans="1:8" ht="18.75" customHeight="1" thickBot="1">
      <c r="A3" s="111" t="s">
        <v>14</v>
      </c>
      <c r="B3" s="111" t="s">
        <v>12</v>
      </c>
      <c r="C3" s="120" t="s">
        <v>18</v>
      </c>
      <c r="D3" s="121"/>
      <c r="E3" s="121"/>
      <c r="F3" s="121"/>
      <c r="G3" s="121"/>
      <c r="H3" s="122"/>
    </row>
    <row r="4" spans="1:8" ht="50.1" customHeight="1" thickTop="1" thickBot="1">
      <c r="A4" s="112"/>
      <c r="B4" s="112"/>
      <c r="C4" s="47" t="s">
        <v>138</v>
      </c>
      <c r="D4" s="47" t="s">
        <v>15</v>
      </c>
      <c r="E4" s="47" t="s">
        <v>27</v>
      </c>
      <c r="F4" s="47" t="s">
        <v>28</v>
      </c>
      <c r="G4" s="58" t="s">
        <v>25</v>
      </c>
      <c r="H4" s="103" t="s">
        <v>172</v>
      </c>
    </row>
    <row r="5" spans="1:8" ht="13.5" thickBot="1">
      <c r="A5" s="34"/>
      <c r="B5" s="31"/>
      <c r="C5" s="156"/>
      <c r="D5" s="156"/>
      <c r="E5" s="156"/>
      <c r="F5" s="156"/>
      <c r="G5" s="157"/>
      <c r="H5" s="158"/>
    </row>
    <row r="6" spans="1:8" ht="12.75" customHeight="1">
      <c r="A6" s="140" t="s">
        <v>31</v>
      </c>
      <c r="B6" s="143" t="s">
        <v>171</v>
      </c>
      <c r="C6" s="123"/>
      <c r="D6" s="123"/>
      <c r="E6" s="123"/>
      <c r="F6" s="123"/>
      <c r="G6" s="126">
        <v>9349</v>
      </c>
      <c r="H6" s="129"/>
    </row>
    <row r="7" spans="1:8" ht="12.75" customHeight="1">
      <c r="A7" s="141"/>
      <c r="B7" s="144"/>
      <c r="C7" s="124"/>
      <c r="D7" s="124"/>
      <c r="E7" s="124"/>
      <c r="F7" s="124"/>
      <c r="G7" s="127"/>
      <c r="H7" s="130"/>
    </row>
    <row r="8" spans="1:8" ht="13.5" thickBot="1">
      <c r="A8" s="142"/>
      <c r="B8" s="145"/>
      <c r="C8" s="125"/>
      <c r="D8" s="125"/>
      <c r="E8" s="125"/>
      <c r="F8" s="125"/>
      <c r="G8" s="128"/>
      <c r="H8" s="131"/>
    </row>
    <row r="9" spans="1:8" ht="13.5" thickBot="1">
      <c r="A9" s="30"/>
      <c r="B9" s="16"/>
      <c r="C9" s="14"/>
      <c r="D9" s="14"/>
      <c r="E9" s="14"/>
      <c r="F9" s="14"/>
      <c r="G9" s="51"/>
      <c r="H9" s="2"/>
    </row>
    <row r="10" spans="1:8">
      <c r="A10" s="113" t="s">
        <v>19</v>
      </c>
      <c r="B10" s="114"/>
      <c r="C10" s="114"/>
      <c r="D10" s="114"/>
      <c r="E10" s="114"/>
      <c r="F10" s="114"/>
      <c r="G10" s="114"/>
      <c r="H10" s="115"/>
    </row>
    <row r="11" spans="1:8" ht="13.5" thickBot="1">
      <c r="A11" s="116"/>
      <c r="B11" s="117"/>
      <c r="C11" s="117"/>
      <c r="D11" s="117"/>
      <c r="E11" s="117"/>
      <c r="F11" s="117"/>
      <c r="G11" s="117"/>
      <c r="H11" s="118"/>
    </row>
    <row r="12" spans="1:8">
      <c r="A12" s="9" t="s">
        <v>32</v>
      </c>
      <c r="B12" s="27" t="s">
        <v>128</v>
      </c>
      <c r="C12" s="14"/>
      <c r="D12" s="14"/>
      <c r="E12" s="14"/>
      <c r="F12" s="14"/>
      <c r="G12" s="51">
        <f t="shared" ref="G12:G81" si="0">MAX(C12:F12)</f>
        <v>0</v>
      </c>
      <c r="H12" s="2"/>
    </row>
    <row r="13" spans="1:8">
      <c r="A13" s="5" t="s">
        <v>13</v>
      </c>
      <c r="B13" s="4" t="s">
        <v>129</v>
      </c>
      <c r="C13" s="3"/>
      <c r="D13" s="3"/>
      <c r="E13" s="3"/>
      <c r="F13" s="3"/>
      <c r="G13" s="52">
        <f t="shared" si="0"/>
        <v>0</v>
      </c>
      <c r="H13" s="1"/>
    </row>
    <row r="14" spans="1:8">
      <c r="A14" s="5" t="s">
        <v>33</v>
      </c>
      <c r="B14" s="4" t="s">
        <v>129</v>
      </c>
      <c r="C14" s="3"/>
      <c r="D14" s="3"/>
      <c r="E14" s="3"/>
      <c r="F14" s="3"/>
      <c r="G14" s="52">
        <f t="shared" si="0"/>
        <v>0</v>
      </c>
      <c r="H14" s="1"/>
    </row>
    <row r="15" spans="1:8">
      <c r="A15" s="5" t="s">
        <v>34</v>
      </c>
      <c r="B15" s="4" t="s">
        <v>129</v>
      </c>
      <c r="C15" s="3"/>
      <c r="D15" s="3"/>
      <c r="E15" s="3"/>
      <c r="F15" s="3"/>
      <c r="G15" s="52">
        <f t="shared" si="0"/>
        <v>0</v>
      </c>
      <c r="H15" s="1"/>
    </row>
    <row r="16" spans="1:8">
      <c r="A16" s="10" t="s">
        <v>35</v>
      </c>
      <c r="B16" s="28" t="s">
        <v>128</v>
      </c>
      <c r="C16" s="3"/>
      <c r="D16" s="3"/>
      <c r="E16" s="3"/>
      <c r="F16" s="3"/>
      <c r="G16" s="52">
        <f t="shared" si="0"/>
        <v>0</v>
      </c>
      <c r="H16" s="1"/>
    </row>
    <row r="17" spans="1:8">
      <c r="A17" s="5" t="s">
        <v>36</v>
      </c>
      <c r="B17" s="4" t="s">
        <v>128</v>
      </c>
      <c r="C17" s="3"/>
      <c r="D17" s="3"/>
      <c r="E17" s="3"/>
      <c r="F17" s="3"/>
      <c r="G17" s="52">
        <f t="shared" si="0"/>
        <v>0</v>
      </c>
      <c r="H17" s="1"/>
    </row>
    <row r="18" spans="1:8">
      <c r="A18" s="5" t="s">
        <v>37</v>
      </c>
      <c r="B18" s="4" t="s">
        <v>129</v>
      </c>
      <c r="C18" s="3"/>
      <c r="D18" s="3"/>
      <c r="E18" s="3"/>
      <c r="F18" s="3"/>
      <c r="G18" s="52">
        <f t="shared" si="0"/>
        <v>0</v>
      </c>
      <c r="H18" s="1"/>
    </row>
    <row r="19" spans="1:8">
      <c r="A19" s="11" t="s">
        <v>38</v>
      </c>
      <c r="B19" s="28" t="s">
        <v>128</v>
      </c>
      <c r="C19" s="3"/>
      <c r="D19" s="3"/>
      <c r="E19" s="3"/>
      <c r="F19" s="3"/>
      <c r="G19" s="52">
        <f t="shared" si="0"/>
        <v>0</v>
      </c>
      <c r="H19" s="1"/>
    </row>
    <row r="20" spans="1:8">
      <c r="A20" s="6" t="s">
        <v>39</v>
      </c>
      <c r="B20" s="4" t="s">
        <v>129</v>
      </c>
      <c r="C20" s="3"/>
      <c r="D20" s="3"/>
      <c r="E20" s="3"/>
      <c r="F20" s="3"/>
      <c r="G20" s="52">
        <f t="shared" si="0"/>
        <v>0</v>
      </c>
      <c r="H20" s="1"/>
    </row>
    <row r="21" spans="1:8" ht="13.5" thickBot="1">
      <c r="A21" s="12"/>
      <c r="B21" s="15"/>
      <c r="C21" s="13"/>
      <c r="D21" s="13"/>
      <c r="E21" s="13"/>
      <c r="F21" s="13"/>
      <c r="G21" s="53"/>
      <c r="H21" s="29"/>
    </row>
    <row r="22" spans="1:8">
      <c r="A22" s="113" t="s">
        <v>10</v>
      </c>
      <c r="B22" s="114"/>
      <c r="C22" s="114"/>
      <c r="D22" s="114"/>
      <c r="E22" s="114"/>
      <c r="F22" s="114"/>
      <c r="G22" s="114"/>
      <c r="H22" s="115"/>
    </row>
    <row r="23" spans="1:8" ht="13.5" thickBot="1">
      <c r="A23" s="116"/>
      <c r="B23" s="117"/>
      <c r="C23" s="117"/>
      <c r="D23" s="117"/>
      <c r="E23" s="117"/>
      <c r="F23" s="117"/>
      <c r="G23" s="117"/>
      <c r="H23" s="119"/>
    </row>
    <row r="24" spans="1:8">
      <c r="A24" s="20" t="s">
        <v>40</v>
      </c>
      <c r="B24" s="27" t="s">
        <v>130</v>
      </c>
      <c r="C24" s="21"/>
      <c r="D24" s="14"/>
      <c r="E24" s="14"/>
      <c r="F24" s="14"/>
      <c r="G24" s="51">
        <f t="shared" si="0"/>
        <v>0</v>
      </c>
      <c r="H24" s="49"/>
    </row>
    <row r="25" spans="1:8">
      <c r="A25" s="45" t="s">
        <v>41</v>
      </c>
      <c r="B25" s="46" t="s">
        <v>131</v>
      </c>
      <c r="C25" s="50">
        <f>55.98*2</f>
        <v>111.96</v>
      </c>
      <c r="D25" s="44"/>
      <c r="E25" s="50">
        <f>19.64+2*98.7</f>
        <v>217.04000000000002</v>
      </c>
      <c r="F25" s="44"/>
      <c r="G25" s="66">
        <f>0</f>
        <v>0</v>
      </c>
      <c r="H25" s="57"/>
    </row>
    <row r="26" spans="1:8">
      <c r="A26" s="45" t="s">
        <v>163</v>
      </c>
      <c r="B26" s="46" t="s">
        <v>166</v>
      </c>
      <c r="C26" s="64">
        <v>54.99</v>
      </c>
      <c r="D26" s="44"/>
      <c r="E26" s="50">
        <f>2*89.99</f>
        <v>179.98</v>
      </c>
      <c r="F26" s="44"/>
      <c r="G26" s="54">
        <f>E26</f>
        <v>179.98</v>
      </c>
      <c r="H26" s="104" t="s">
        <v>173</v>
      </c>
    </row>
    <row r="27" spans="1:8">
      <c r="A27" s="6" t="s">
        <v>42</v>
      </c>
      <c r="B27" s="4" t="s">
        <v>128</v>
      </c>
      <c r="C27" s="3"/>
      <c r="D27" s="3"/>
      <c r="E27" s="3"/>
      <c r="F27" s="3"/>
      <c r="G27" s="52">
        <f t="shared" si="0"/>
        <v>0</v>
      </c>
      <c r="H27" s="1"/>
    </row>
    <row r="28" spans="1:8">
      <c r="A28" s="6" t="s">
        <v>43</v>
      </c>
      <c r="B28" s="4" t="s">
        <v>128</v>
      </c>
      <c r="C28" s="3"/>
      <c r="D28" s="3"/>
      <c r="E28" s="3"/>
      <c r="F28" s="3"/>
      <c r="G28" s="52">
        <f t="shared" si="0"/>
        <v>0</v>
      </c>
      <c r="H28" s="1"/>
    </row>
    <row r="29" spans="1:8">
      <c r="A29" s="6" t="s">
        <v>44</v>
      </c>
      <c r="B29" s="4" t="s">
        <v>128</v>
      </c>
      <c r="C29" s="3"/>
      <c r="D29" s="3"/>
      <c r="E29" s="3"/>
      <c r="F29" s="3"/>
      <c r="G29" s="52">
        <f t="shared" si="0"/>
        <v>0</v>
      </c>
      <c r="H29" s="1"/>
    </row>
    <row r="30" spans="1:8">
      <c r="A30" s="6" t="s">
        <v>45</v>
      </c>
      <c r="B30" s="4" t="s">
        <v>128</v>
      </c>
      <c r="C30" s="3"/>
      <c r="D30" s="3"/>
      <c r="E30" s="3"/>
      <c r="F30" s="3"/>
      <c r="G30" s="52">
        <f t="shared" si="0"/>
        <v>0</v>
      </c>
      <c r="H30" s="1"/>
    </row>
    <row r="31" spans="1:8">
      <c r="A31" s="6" t="s">
        <v>46</v>
      </c>
      <c r="B31" s="4" t="s">
        <v>129</v>
      </c>
      <c r="C31" s="3"/>
      <c r="D31" s="3"/>
      <c r="E31" s="3"/>
      <c r="F31" s="3"/>
      <c r="G31" s="52">
        <f t="shared" si="0"/>
        <v>0</v>
      </c>
      <c r="H31" s="1"/>
    </row>
    <row r="32" spans="1:8">
      <c r="A32" s="6" t="s">
        <v>47</v>
      </c>
      <c r="B32" s="4" t="s">
        <v>129</v>
      </c>
      <c r="C32" s="3"/>
      <c r="D32" s="3"/>
      <c r="E32" s="3"/>
      <c r="F32" s="3"/>
      <c r="G32" s="52">
        <f t="shared" si="0"/>
        <v>0</v>
      </c>
      <c r="H32" s="1"/>
    </row>
    <row r="33" spans="1:8">
      <c r="A33" s="5" t="s">
        <v>48</v>
      </c>
      <c r="B33" s="4" t="s">
        <v>129</v>
      </c>
      <c r="C33" s="3"/>
      <c r="D33" s="3"/>
      <c r="E33" s="3"/>
      <c r="F33" s="3"/>
      <c r="G33" s="52">
        <f t="shared" si="0"/>
        <v>0</v>
      </c>
      <c r="H33" s="1"/>
    </row>
    <row r="34" spans="1:8">
      <c r="A34" s="5" t="s">
        <v>39</v>
      </c>
      <c r="B34" s="4" t="s">
        <v>129</v>
      </c>
      <c r="C34" s="3"/>
      <c r="D34" s="3"/>
      <c r="E34" s="3"/>
      <c r="F34" s="3"/>
      <c r="G34" s="52">
        <v>0</v>
      </c>
      <c r="H34" s="1"/>
    </row>
    <row r="35" spans="1:8" ht="13.5" thickBot="1">
      <c r="A35" s="12"/>
      <c r="B35" s="15"/>
      <c r="C35" s="13"/>
      <c r="D35" s="13"/>
      <c r="E35" s="13"/>
      <c r="F35" s="13"/>
      <c r="G35" s="53"/>
      <c r="H35" s="29"/>
    </row>
    <row r="36" spans="1:8">
      <c r="A36" s="113" t="s">
        <v>4</v>
      </c>
      <c r="B36" s="114"/>
      <c r="C36" s="114"/>
      <c r="D36" s="114"/>
      <c r="E36" s="114"/>
      <c r="F36" s="114"/>
      <c r="G36" s="114"/>
      <c r="H36" s="115"/>
    </row>
    <row r="37" spans="1:8" ht="13.5" thickBot="1">
      <c r="A37" s="116"/>
      <c r="B37" s="117"/>
      <c r="C37" s="117"/>
      <c r="D37" s="117"/>
      <c r="E37" s="117"/>
      <c r="F37" s="117"/>
      <c r="G37" s="117"/>
      <c r="H37" s="118"/>
    </row>
    <row r="38" spans="1:8">
      <c r="A38" s="17" t="s">
        <v>49</v>
      </c>
      <c r="B38" s="27" t="s">
        <v>129</v>
      </c>
      <c r="C38" s="14"/>
      <c r="D38" s="14"/>
      <c r="E38" s="14"/>
      <c r="F38" s="14"/>
      <c r="G38" s="51">
        <f t="shared" si="0"/>
        <v>0</v>
      </c>
      <c r="H38" s="2"/>
    </row>
    <row r="39" spans="1:8">
      <c r="A39" s="6" t="s">
        <v>50</v>
      </c>
      <c r="B39" s="28" t="s">
        <v>129</v>
      </c>
      <c r="C39" s="3"/>
      <c r="D39" s="3"/>
      <c r="E39" s="3"/>
      <c r="F39" s="3"/>
      <c r="G39" s="52">
        <f t="shared" si="0"/>
        <v>0</v>
      </c>
      <c r="H39" s="1"/>
    </row>
    <row r="40" spans="1:8">
      <c r="A40" s="6" t="s">
        <v>51</v>
      </c>
      <c r="B40" s="28" t="s">
        <v>129</v>
      </c>
      <c r="C40" s="3"/>
      <c r="D40" s="3"/>
      <c r="E40" s="3"/>
      <c r="F40" s="3"/>
      <c r="G40" s="52">
        <f t="shared" si="0"/>
        <v>0</v>
      </c>
      <c r="H40" s="1"/>
    </row>
    <row r="41" spans="1:8">
      <c r="A41" s="11" t="s">
        <v>52</v>
      </c>
      <c r="B41" s="28" t="s">
        <v>132</v>
      </c>
      <c r="C41" s="76"/>
      <c r="D41" s="76"/>
      <c r="E41" s="76"/>
      <c r="F41" s="76"/>
      <c r="G41" s="77">
        <f t="shared" si="0"/>
        <v>0</v>
      </c>
      <c r="H41" s="71"/>
    </row>
    <row r="42" spans="1:8">
      <c r="A42" s="6" t="s">
        <v>53</v>
      </c>
      <c r="B42" s="28" t="s">
        <v>129</v>
      </c>
      <c r="C42" s="3"/>
      <c r="D42" s="3"/>
      <c r="E42" s="3"/>
      <c r="F42" s="3"/>
      <c r="G42" s="52">
        <f t="shared" si="0"/>
        <v>0</v>
      </c>
      <c r="H42" s="1"/>
    </row>
    <row r="43" spans="1:8">
      <c r="A43" s="6" t="s">
        <v>54</v>
      </c>
      <c r="B43" s="28" t="s">
        <v>129</v>
      </c>
      <c r="C43" s="3"/>
      <c r="D43" s="3"/>
      <c r="E43" s="3"/>
      <c r="F43" s="3"/>
      <c r="G43" s="52">
        <f t="shared" si="0"/>
        <v>0</v>
      </c>
      <c r="H43" s="1"/>
    </row>
    <row r="44" spans="1:8">
      <c r="A44" s="6" t="s">
        <v>55</v>
      </c>
      <c r="B44" s="28" t="s">
        <v>129</v>
      </c>
      <c r="C44" s="3"/>
      <c r="D44" s="3"/>
      <c r="E44" s="3"/>
      <c r="F44" s="3"/>
      <c r="G44" s="52">
        <f t="shared" si="0"/>
        <v>0</v>
      </c>
      <c r="H44" s="1"/>
    </row>
    <row r="45" spans="1:8">
      <c r="A45" s="6" t="s">
        <v>56</v>
      </c>
      <c r="B45" s="28" t="s">
        <v>129</v>
      </c>
      <c r="C45" s="3"/>
      <c r="D45" s="3"/>
      <c r="E45" s="3"/>
      <c r="F45" s="3"/>
      <c r="G45" s="52">
        <f t="shared" si="0"/>
        <v>0</v>
      </c>
      <c r="H45" s="1"/>
    </row>
    <row r="46" spans="1:8">
      <c r="A46" s="6" t="s">
        <v>48</v>
      </c>
      <c r="B46" s="28" t="s">
        <v>129</v>
      </c>
      <c r="C46" s="3"/>
      <c r="D46" s="3"/>
      <c r="E46" s="3"/>
      <c r="F46" s="3"/>
      <c r="G46" s="52">
        <f t="shared" si="0"/>
        <v>0</v>
      </c>
      <c r="H46" s="1"/>
    </row>
    <row r="47" spans="1:8">
      <c r="A47" s="6" t="s">
        <v>39</v>
      </c>
      <c r="B47" s="28" t="s">
        <v>129</v>
      </c>
      <c r="C47" s="3"/>
      <c r="D47" s="3"/>
      <c r="E47" s="3"/>
      <c r="F47" s="3"/>
      <c r="G47" s="52">
        <f t="shared" si="0"/>
        <v>0</v>
      </c>
      <c r="H47" s="1"/>
    </row>
    <row r="48" spans="1:8" ht="13.5" thickBot="1">
      <c r="A48" s="22"/>
      <c r="B48" s="15"/>
      <c r="C48" s="13"/>
      <c r="D48" s="13"/>
      <c r="E48" s="13"/>
      <c r="F48" s="13"/>
      <c r="G48" s="53"/>
      <c r="H48" s="29"/>
    </row>
    <row r="49" spans="1:8">
      <c r="A49" s="113" t="s">
        <v>9</v>
      </c>
      <c r="B49" s="114"/>
      <c r="C49" s="114"/>
      <c r="D49" s="114"/>
      <c r="E49" s="114"/>
      <c r="F49" s="114"/>
      <c r="G49" s="114"/>
      <c r="H49" s="115"/>
    </row>
    <row r="50" spans="1:8" ht="13.5" thickBot="1">
      <c r="A50" s="116"/>
      <c r="B50" s="117"/>
      <c r="C50" s="117"/>
      <c r="D50" s="117"/>
      <c r="E50" s="117"/>
      <c r="F50" s="117"/>
      <c r="G50" s="117"/>
      <c r="H50" s="118"/>
    </row>
    <row r="51" spans="1:8" ht="25.5">
      <c r="A51" s="65" t="s">
        <v>57</v>
      </c>
      <c r="B51" s="46" t="s">
        <v>133</v>
      </c>
      <c r="C51" s="60">
        <f>(129.99+5.99+10.99)*2</f>
        <v>293.94000000000005</v>
      </c>
      <c r="D51" s="60"/>
      <c r="E51" s="60">
        <v>115.98</v>
      </c>
      <c r="F51" s="60"/>
      <c r="G51" s="69">
        <v>0</v>
      </c>
      <c r="H51" s="70"/>
    </row>
    <row r="52" spans="1:8">
      <c r="A52" s="11" t="s">
        <v>58</v>
      </c>
      <c r="B52" s="28" t="s">
        <v>128</v>
      </c>
      <c r="C52" s="181"/>
      <c r="D52" s="76"/>
      <c r="E52" s="83"/>
      <c r="F52" s="84"/>
      <c r="G52" s="77">
        <f t="shared" si="0"/>
        <v>0</v>
      </c>
      <c r="H52" s="71"/>
    </row>
    <row r="53" spans="1:8">
      <c r="A53" s="11" t="s">
        <v>59</v>
      </c>
      <c r="B53" s="4" t="s">
        <v>129</v>
      </c>
      <c r="C53" s="3"/>
      <c r="D53" s="3"/>
      <c r="E53" s="3"/>
      <c r="F53" s="3"/>
      <c r="G53" s="52">
        <f t="shared" si="0"/>
        <v>0</v>
      </c>
      <c r="H53" s="1"/>
    </row>
    <row r="54" spans="1:8">
      <c r="A54" s="11" t="s">
        <v>60</v>
      </c>
      <c r="B54" s="4" t="s">
        <v>128</v>
      </c>
      <c r="C54" s="3"/>
      <c r="D54" s="3"/>
      <c r="E54" s="3"/>
      <c r="F54" s="3"/>
      <c r="G54" s="52">
        <f t="shared" si="0"/>
        <v>0</v>
      </c>
      <c r="H54" s="1"/>
    </row>
    <row r="55" spans="1:8">
      <c r="A55" s="11" t="s">
        <v>61</v>
      </c>
      <c r="B55" s="4" t="s">
        <v>128</v>
      </c>
      <c r="C55" s="3"/>
      <c r="D55" s="3"/>
      <c r="E55" s="3"/>
      <c r="F55" s="3"/>
      <c r="G55" s="52">
        <f t="shared" si="0"/>
        <v>0</v>
      </c>
      <c r="H55" s="1"/>
    </row>
    <row r="56" spans="1:8">
      <c r="A56" s="11" t="s">
        <v>62</v>
      </c>
      <c r="B56" s="4" t="s">
        <v>128</v>
      </c>
      <c r="C56" s="3"/>
      <c r="D56" s="3"/>
      <c r="E56" s="3"/>
      <c r="F56" s="3"/>
      <c r="G56" s="52">
        <f t="shared" si="0"/>
        <v>0</v>
      </c>
      <c r="H56" s="1"/>
    </row>
    <row r="57" spans="1:8">
      <c r="A57" s="11" t="s">
        <v>63</v>
      </c>
      <c r="B57" s="4" t="s">
        <v>128</v>
      </c>
      <c r="C57" s="3"/>
      <c r="D57" s="3"/>
      <c r="E57" s="3"/>
      <c r="F57" s="3"/>
      <c r="G57" s="52">
        <f t="shared" si="0"/>
        <v>0</v>
      </c>
      <c r="H57" s="1"/>
    </row>
    <row r="58" spans="1:8">
      <c r="A58" s="11" t="s">
        <v>48</v>
      </c>
      <c r="B58" s="4" t="s">
        <v>129</v>
      </c>
      <c r="C58" s="3"/>
      <c r="D58" s="3"/>
      <c r="E58" s="3"/>
      <c r="F58" s="3"/>
      <c r="G58" s="52">
        <f t="shared" si="0"/>
        <v>0</v>
      </c>
      <c r="H58" s="1"/>
    </row>
    <row r="59" spans="1:8">
      <c r="A59" s="11" t="s">
        <v>39</v>
      </c>
      <c r="B59" s="4" t="s">
        <v>129</v>
      </c>
      <c r="C59" s="3"/>
      <c r="D59" s="3"/>
      <c r="E59" s="3"/>
      <c r="F59" s="3"/>
      <c r="G59" s="52">
        <f t="shared" si="0"/>
        <v>0</v>
      </c>
      <c r="H59" s="1"/>
    </row>
    <row r="60" spans="1:8" ht="13.5" thickBot="1">
      <c r="A60" s="41"/>
      <c r="B60" s="15"/>
      <c r="C60" s="13"/>
      <c r="D60" s="13"/>
      <c r="E60" s="13"/>
      <c r="F60" s="13"/>
      <c r="G60" s="53"/>
      <c r="H60" s="29"/>
    </row>
    <row r="61" spans="1:8">
      <c r="A61" s="113" t="s">
        <v>0</v>
      </c>
      <c r="B61" s="114"/>
      <c r="C61" s="114"/>
      <c r="D61" s="114"/>
      <c r="E61" s="114"/>
      <c r="F61" s="114"/>
      <c r="G61" s="114"/>
      <c r="H61" s="115"/>
    </row>
    <row r="62" spans="1:8" ht="13.5" thickBot="1">
      <c r="A62" s="116"/>
      <c r="B62" s="117"/>
      <c r="C62" s="117"/>
      <c r="D62" s="117"/>
      <c r="E62" s="117"/>
      <c r="F62" s="117"/>
      <c r="G62" s="117"/>
      <c r="H62" s="119"/>
    </row>
    <row r="63" spans="1:8">
      <c r="A63" s="65" t="s">
        <v>64</v>
      </c>
      <c r="B63" s="46" t="s">
        <v>146</v>
      </c>
      <c r="C63" s="48"/>
      <c r="D63" s="48"/>
      <c r="E63" s="60">
        <v>16.989999999999998</v>
      </c>
      <c r="F63" s="48"/>
      <c r="G63" s="69">
        <f t="shared" si="0"/>
        <v>16.989999999999998</v>
      </c>
      <c r="H63" s="57"/>
    </row>
    <row r="64" spans="1:8">
      <c r="A64" s="9" t="s">
        <v>148</v>
      </c>
      <c r="B64" s="27" t="s">
        <v>130</v>
      </c>
      <c r="C64" s="74"/>
      <c r="D64" s="74"/>
      <c r="E64" s="32"/>
      <c r="F64" s="74"/>
      <c r="G64" s="75">
        <f t="shared" si="0"/>
        <v>0</v>
      </c>
      <c r="H64" s="71"/>
    </row>
    <row r="65" spans="1:8" ht="25.5">
      <c r="A65" s="42" t="s">
        <v>143</v>
      </c>
      <c r="B65" s="43" t="s">
        <v>144</v>
      </c>
      <c r="C65" s="50"/>
      <c r="D65" s="50"/>
      <c r="E65" s="50">
        <v>9.99</v>
      </c>
      <c r="F65" s="50"/>
      <c r="G65" s="50">
        <f t="shared" si="0"/>
        <v>9.99</v>
      </c>
      <c r="H65" s="57"/>
    </row>
    <row r="66" spans="1:8">
      <c r="A66" s="73" t="s">
        <v>6</v>
      </c>
      <c r="B66" s="43" t="s">
        <v>141</v>
      </c>
      <c r="C66" s="44"/>
      <c r="D66" s="44"/>
      <c r="E66" s="50">
        <v>47</v>
      </c>
      <c r="F66" s="50"/>
      <c r="G66" s="54">
        <f t="shared" si="0"/>
        <v>47</v>
      </c>
      <c r="H66" s="57"/>
    </row>
    <row r="67" spans="1:8">
      <c r="A67" s="11" t="s">
        <v>65</v>
      </c>
      <c r="B67" s="27" t="s">
        <v>130</v>
      </c>
      <c r="C67" s="76"/>
      <c r="D67" s="76"/>
      <c r="E67" s="76"/>
      <c r="F67" s="76"/>
      <c r="G67" s="77">
        <f t="shared" si="0"/>
        <v>0</v>
      </c>
      <c r="H67" s="71"/>
    </row>
    <row r="68" spans="1:8">
      <c r="A68" s="6" t="s">
        <v>66</v>
      </c>
      <c r="B68" s="4" t="s">
        <v>129</v>
      </c>
      <c r="C68" s="3"/>
      <c r="D68" s="3"/>
      <c r="E68" s="3"/>
      <c r="F68" s="3"/>
      <c r="G68" s="52">
        <f t="shared" si="0"/>
        <v>0</v>
      </c>
      <c r="H68" s="1"/>
    </row>
    <row r="69" spans="1:8">
      <c r="A69" s="6" t="s">
        <v>70</v>
      </c>
      <c r="B69" s="4" t="s">
        <v>129</v>
      </c>
      <c r="C69" s="3"/>
      <c r="D69" s="3"/>
      <c r="E69" s="3"/>
      <c r="F69" s="3"/>
      <c r="G69" s="52">
        <f t="shared" si="0"/>
        <v>0</v>
      </c>
      <c r="H69" s="1"/>
    </row>
    <row r="70" spans="1:8">
      <c r="A70" s="6" t="s">
        <v>68</v>
      </c>
      <c r="B70" s="4" t="s">
        <v>129</v>
      </c>
      <c r="C70" s="3"/>
      <c r="D70" s="3"/>
      <c r="E70" s="3"/>
      <c r="F70" s="3"/>
      <c r="G70" s="52">
        <f t="shared" si="0"/>
        <v>0</v>
      </c>
      <c r="H70" s="1"/>
    </row>
    <row r="71" spans="1:8">
      <c r="A71" s="6" t="s">
        <v>69</v>
      </c>
      <c r="B71" s="4" t="s">
        <v>129</v>
      </c>
      <c r="C71" s="3"/>
      <c r="D71" s="3"/>
      <c r="E71" s="3"/>
      <c r="F71" s="3"/>
      <c r="G71" s="52">
        <f t="shared" si="0"/>
        <v>0</v>
      </c>
      <c r="H71" s="1"/>
    </row>
    <row r="72" spans="1:8">
      <c r="A72" s="11" t="s">
        <v>67</v>
      </c>
      <c r="B72" s="28" t="s">
        <v>130</v>
      </c>
      <c r="C72" s="76"/>
      <c r="D72" s="76"/>
      <c r="E72" s="76"/>
      <c r="F72" s="76"/>
      <c r="G72" s="77">
        <f t="shared" si="0"/>
        <v>0</v>
      </c>
      <c r="H72" s="71"/>
    </row>
    <row r="73" spans="1:8">
      <c r="A73" s="6" t="s">
        <v>48</v>
      </c>
      <c r="B73" s="4" t="s">
        <v>129</v>
      </c>
      <c r="C73" s="3"/>
      <c r="D73" s="3"/>
      <c r="E73" s="3"/>
      <c r="F73" s="3"/>
      <c r="G73" s="52">
        <f t="shared" si="0"/>
        <v>0</v>
      </c>
      <c r="H73" s="1"/>
    </row>
    <row r="74" spans="1:8">
      <c r="A74" s="6" t="s">
        <v>39</v>
      </c>
      <c r="B74" s="4" t="s">
        <v>129</v>
      </c>
      <c r="C74" s="3"/>
      <c r="D74" s="3"/>
      <c r="E74" s="3"/>
      <c r="F74" s="3"/>
      <c r="G74" s="52">
        <f t="shared" si="0"/>
        <v>0</v>
      </c>
      <c r="H74" s="1"/>
    </row>
    <row r="75" spans="1:8" ht="13.5" thickBot="1">
      <c r="A75" s="12"/>
      <c r="B75" s="15"/>
      <c r="C75" s="13"/>
      <c r="D75" s="13"/>
      <c r="E75" s="13"/>
      <c r="F75" s="13"/>
      <c r="G75" s="53"/>
      <c r="H75" s="29"/>
    </row>
    <row r="76" spans="1:8">
      <c r="A76" s="113" t="s">
        <v>1</v>
      </c>
      <c r="B76" s="114"/>
      <c r="C76" s="114"/>
      <c r="D76" s="114"/>
      <c r="E76" s="114"/>
      <c r="F76" s="114"/>
      <c r="G76" s="114"/>
      <c r="H76" s="115"/>
    </row>
    <row r="77" spans="1:8" ht="13.5" thickBot="1">
      <c r="A77" s="116"/>
      <c r="B77" s="117"/>
      <c r="C77" s="117"/>
      <c r="D77" s="117"/>
      <c r="E77" s="117"/>
      <c r="F77" s="117"/>
      <c r="G77" s="117"/>
      <c r="H77" s="118"/>
    </row>
    <row r="78" spans="1:8">
      <c r="A78" s="17" t="s">
        <v>71</v>
      </c>
      <c r="B78" s="16" t="s">
        <v>128</v>
      </c>
      <c r="C78" s="14"/>
      <c r="D78" s="14"/>
      <c r="E78" s="14"/>
      <c r="F78" s="14"/>
      <c r="G78" s="51">
        <f t="shared" si="0"/>
        <v>0</v>
      </c>
      <c r="H78" s="2"/>
    </row>
    <row r="79" spans="1:8" ht="63.75">
      <c r="A79" s="42" t="s">
        <v>38</v>
      </c>
      <c r="B79" s="43" t="s">
        <v>160</v>
      </c>
      <c r="C79" s="50">
        <f>84.99*2</f>
        <v>169.98</v>
      </c>
      <c r="D79" s="50"/>
      <c r="E79" s="50">
        <f>2*325</f>
        <v>650</v>
      </c>
      <c r="F79" s="50">
        <f>E79*1.5</f>
        <v>975</v>
      </c>
      <c r="G79" s="54">
        <f>F79-C79</f>
        <v>805.02</v>
      </c>
      <c r="H79" s="104" t="s">
        <v>176</v>
      </c>
    </row>
    <row r="80" spans="1:8">
      <c r="A80" s="11" t="s">
        <v>72</v>
      </c>
      <c r="B80" s="28" t="s">
        <v>130</v>
      </c>
      <c r="C80" s="76"/>
      <c r="D80" s="76"/>
      <c r="E80" s="76"/>
      <c r="F80" s="76"/>
      <c r="G80" s="77">
        <f t="shared" si="0"/>
        <v>0</v>
      </c>
      <c r="H80" s="71"/>
    </row>
    <row r="81" spans="1:8">
      <c r="A81" s="6" t="s">
        <v>73</v>
      </c>
      <c r="B81" s="4" t="s">
        <v>128</v>
      </c>
      <c r="C81" s="3"/>
      <c r="D81" s="3"/>
      <c r="E81" s="3"/>
      <c r="F81" s="3"/>
      <c r="G81" s="52">
        <f t="shared" si="0"/>
        <v>0</v>
      </c>
      <c r="H81" s="1"/>
    </row>
    <row r="82" spans="1:8">
      <c r="A82" s="6" t="s">
        <v>74</v>
      </c>
      <c r="B82" s="4" t="s">
        <v>130</v>
      </c>
      <c r="C82" s="3"/>
      <c r="D82" s="3"/>
      <c r="E82" s="3"/>
      <c r="F82" s="3"/>
      <c r="G82" s="52">
        <f t="shared" ref="G82:G145" si="1">MAX(C82:F82)</f>
        <v>0</v>
      </c>
      <c r="H82" s="71"/>
    </row>
    <row r="83" spans="1:8">
      <c r="A83" s="6" t="s">
        <v>48</v>
      </c>
      <c r="B83" s="4" t="s">
        <v>129</v>
      </c>
      <c r="C83" s="3"/>
      <c r="D83" s="3"/>
      <c r="E83" s="3"/>
      <c r="F83" s="3"/>
      <c r="G83" s="52">
        <f t="shared" si="1"/>
        <v>0</v>
      </c>
      <c r="H83" s="1"/>
    </row>
    <row r="84" spans="1:8">
      <c r="A84" s="6" t="s">
        <v>39</v>
      </c>
      <c r="B84" s="4" t="s">
        <v>129</v>
      </c>
      <c r="C84" s="3"/>
      <c r="D84" s="3"/>
      <c r="E84" s="3"/>
      <c r="F84" s="3"/>
      <c r="G84" s="52">
        <f t="shared" si="1"/>
        <v>0</v>
      </c>
      <c r="H84" s="1"/>
    </row>
    <row r="85" spans="1:8" ht="13.5" thickBot="1">
      <c r="A85" s="12"/>
      <c r="B85" s="15"/>
      <c r="C85" s="13"/>
      <c r="D85" s="13"/>
      <c r="E85" s="13"/>
      <c r="F85" s="13"/>
      <c r="G85" s="53"/>
      <c r="H85" s="29"/>
    </row>
    <row r="86" spans="1:8">
      <c r="A86" s="113" t="s">
        <v>2</v>
      </c>
      <c r="B86" s="114"/>
      <c r="C86" s="114"/>
      <c r="D86" s="114"/>
      <c r="E86" s="114"/>
      <c r="F86" s="114"/>
      <c r="G86" s="114"/>
      <c r="H86" s="115"/>
    </row>
    <row r="87" spans="1:8">
      <c r="A87" s="132"/>
      <c r="B87" s="133"/>
      <c r="C87" s="133"/>
      <c r="D87" s="133"/>
      <c r="E87" s="133"/>
      <c r="F87" s="133"/>
      <c r="G87" s="133"/>
      <c r="H87" s="119"/>
    </row>
    <row r="88" spans="1:8">
      <c r="A88" s="73" t="s">
        <v>75</v>
      </c>
      <c r="B88" s="43" t="s">
        <v>161</v>
      </c>
      <c r="C88" s="50"/>
      <c r="D88" s="50"/>
      <c r="E88" s="50">
        <v>87.91</v>
      </c>
      <c r="F88" s="50"/>
      <c r="G88" s="50">
        <f t="shared" ref="G88" si="2">MAX(C88:F88)</f>
        <v>87.91</v>
      </c>
      <c r="H88" s="57"/>
    </row>
    <row r="89" spans="1:8" ht="63.75">
      <c r="A89" s="42" t="s">
        <v>38</v>
      </c>
      <c r="B89" s="43" t="s">
        <v>160</v>
      </c>
      <c r="C89" s="50">
        <f>2*219.99</f>
        <v>439.98</v>
      </c>
      <c r="D89" s="44"/>
      <c r="E89" s="50">
        <v>650</v>
      </c>
      <c r="F89" s="63">
        <f>E89*1.5</f>
        <v>975</v>
      </c>
      <c r="G89" s="54">
        <f>F89-C89</f>
        <v>535.02</v>
      </c>
      <c r="H89" s="104" t="s">
        <v>177</v>
      </c>
    </row>
    <row r="90" spans="1:8">
      <c r="A90" s="10" t="s">
        <v>72</v>
      </c>
      <c r="B90" s="28" t="s">
        <v>128</v>
      </c>
      <c r="C90" s="83"/>
      <c r="D90" s="76"/>
      <c r="E90" s="83"/>
      <c r="F90" s="84"/>
      <c r="G90" s="52">
        <f t="shared" si="1"/>
        <v>0</v>
      </c>
      <c r="H90" s="71"/>
    </row>
    <row r="91" spans="1:8">
      <c r="A91" s="5" t="s">
        <v>76</v>
      </c>
      <c r="B91" s="4" t="s">
        <v>130</v>
      </c>
      <c r="C91" s="3"/>
      <c r="D91" s="3"/>
      <c r="E91" s="3"/>
      <c r="F91" s="3"/>
      <c r="G91" s="52">
        <f t="shared" si="1"/>
        <v>0</v>
      </c>
      <c r="H91" s="71"/>
    </row>
    <row r="92" spans="1:8">
      <c r="A92" s="5" t="s">
        <v>77</v>
      </c>
      <c r="B92" s="4" t="s">
        <v>128</v>
      </c>
      <c r="C92" s="3"/>
      <c r="D92" s="3"/>
      <c r="E92" s="3"/>
      <c r="F92" s="3"/>
      <c r="G92" s="52">
        <f t="shared" si="1"/>
        <v>0</v>
      </c>
      <c r="H92" s="1"/>
    </row>
    <row r="93" spans="1:8">
      <c r="A93" s="5" t="s">
        <v>48</v>
      </c>
      <c r="B93" s="4" t="s">
        <v>129</v>
      </c>
      <c r="C93" s="3"/>
      <c r="D93" s="3"/>
      <c r="E93" s="3"/>
      <c r="F93" s="3"/>
      <c r="G93" s="52">
        <f t="shared" si="1"/>
        <v>0</v>
      </c>
      <c r="H93" s="1"/>
    </row>
    <row r="94" spans="1:8">
      <c r="A94" s="5" t="s">
        <v>39</v>
      </c>
      <c r="B94" s="4" t="s">
        <v>129</v>
      </c>
      <c r="C94" s="3"/>
      <c r="D94" s="3"/>
      <c r="E94" s="3"/>
      <c r="F94" s="3"/>
      <c r="G94" s="52">
        <f t="shared" si="1"/>
        <v>0</v>
      </c>
      <c r="H94" s="1"/>
    </row>
    <row r="95" spans="1:8" ht="13.5" thickBot="1">
      <c r="A95" s="12"/>
      <c r="B95" s="15"/>
      <c r="C95" s="13"/>
      <c r="D95" s="13"/>
      <c r="E95" s="13"/>
      <c r="F95" s="13"/>
      <c r="G95" s="53"/>
      <c r="H95" s="29"/>
    </row>
    <row r="96" spans="1:8">
      <c r="A96" s="113" t="s">
        <v>3</v>
      </c>
      <c r="B96" s="114"/>
      <c r="C96" s="114"/>
      <c r="D96" s="114"/>
      <c r="E96" s="114"/>
      <c r="F96" s="114"/>
      <c r="G96" s="114"/>
      <c r="H96" s="115"/>
    </row>
    <row r="97" spans="1:8" ht="13.5" thickBot="1">
      <c r="A97" s="116"/>
      <c r="B97" s="117"/>
      <c r="C97" s="117"/>
      <c r="D97" s="117"/>
      <c r="E97" s="117"/>
      <c r="F97" s="117"/>
      <c r="G97" s="117"/>
      <c r="H97" s="118"/>
    </row>
    <row r="98" spans="1:8" ht="38.25">
      <c r="A98" s="65" t="s">
        <v>78</v>
      </c>
      <c r="B98" s="46" t="s">
        <v>149</v>
      </c>
      <c r="C98" s="60">
        <v>779.99</v>
      </c>
      <c r="D98" s="48"/>
      <c r="E98" s="60">
        <v>640</v>
      </c>
      <c r="F98" s="80">
        <f>1.5*C98</f>
        <v>1169.9850000000001</v>
      </c>
      <c r="G98" s="69">
        <f>F98-C98</f>
        <v>389.99500000000012</v>
      </c>
      <c r="H98" s="105" t="s">
        <v>178</v>
      </c>
    </row>
    <row r="99" spans="1:8">
      <c r="A99" s="5" t="s">
        <v>79</v>
      </c>
      <c r="B99" s="4" t="s">
        <v>129</v>
      </c>
      <c r="C99" s="3"/>
      <c r="D99" s="3"/>
      <c r="E99" s="3"/>
      <c r="F99" s="3"/>
      <c r="G99" s="52">
        <f t="shared" si="1"/>
        <v>0</v>
      </c>
      <c r="H99" s="1"/>
    </row>
    <row r="100" spans="1:8">
      <c r="A100" s="5" t="s">
        <v>80</v>
      </c>
      <c r="B100" s="4" t="s">
        <v>128</v>
      </c>
      <c r="C100" s="3"/>
      <c r="D100" s="3"/>
      <c r="E100" s="3"/>
      <c r="F100" s="3"/>
      <c r="G100" s="52">
        <f t="shared" si="1"/>
        <v>0</v>
      </c>
      <c r="H100" s="1"/>
    </row>
    <row r="101" spans="1:8">
      <c r="A101" s="5" t="s">
        <v>81</v>
      </c>
      <c r="B101" s="4" t="s">
        <v>128</v>
      </c>
      <c r="C101" s="3"/>
      <c r="D101" s="3"/>
      <c r="E101" s="3"/>
      <c r="F101" s="3"/>
      <c r="G101" s="52">
        <f t="shared" si="1"/>
        <v>0</v>
      </c>
      <c r="H101" s="1"/>
    </row>
    <row r="102" spans="1:8">
      <c r="A102" s="5" t="s">
        <v>82</v>
      </c>
      <c r="B102" s="4" t="s">
        <v>128</v>
      </c>
      <c r="C102" s="3"/>
      <c r="D102" s="3"/>
      <c r="E102" s="3"/>
      <c r="F102" s="3"/>
      <c r="G102" s="52">
        <f t="shared" si="1"/>
        <v>0</v>
      </c>
      <c r="H102" s="1"/>
    </row>
    <row r="103" spans="1:8">
      <c r="A103" s="5" t="s">
        <v>83</v>
      </c>
      <c r="B103" s="4" t="s">
        <v>128</v>
      </c>
      <c r="C103" s="3"/>
      <c r="D103" s="3"/>
      <c r="E103" s="3"/>
      <c r="F103" s="3"/>
      <c r="G103" s="52">
        <f t="shared" si="1"/>
        <v>0</v>
      </c>
      <c r="H103" s="1"/>
    </row>
    <row r="104" spans="1:8">
      <c r="A104" s="5" t="s">
        <v>84</v>
      </c>
      <c r="B104" s="4" t="s">
        <v>128</v>
      </c>
      <c r="C104" s="3"/>
      <c r="D104" s="3"/>
      <c r="E104" s="3"/>
      <c r="F104" s="3"/>
      <c r="G104" s="52">
        <f t="shared" si="1"/>
        <v>0</v>
      </c>
      <c r="H104" s="1"/>
    </row>
    <row r="105" spans="1:8">
      <c r="A105" s="5" t="s">
        <v>85</v>
      </c>
      <c r="B105" s="4" t="s">
        <v>128</v>
      </c>
      <c r="C105" s="3"/>
      <c r="D105" s="3"/>
      <c r="E105" s="3"/>
      <c r="F105" s="3"/>
      <c r="G105" s="52">
        <f t="shared" si="1"/>
        <v>0</v>
      </c>
      <c r="H105" s="1"/>
    </row>
    <row r="106" spans="1:8">
      <c r="A106" s="5" t="s">
        <v>86</v>
      </c>
      <c r="B106" s="4" t="s">
        <v>130</v>
      </c>
      <c r="C106" s="3"/>
      <c r="D106" s="3"/>
      <c r="E106" s="3"/>
      <c r="F106" s="3"/>
      <c r="G106" s="52">
        <f t="shared" si="1"/>
        <v>0</v>
      </c>
      <c r="H106" s="71"/>
    </row>
    <row r="107" spans="1:8">
      <c r="A107" s="7" t="s">
        <v>87</v>
      </c>
      <c r="B107" s="4" t="s">
        <v>129</v>
      </c>
      <c r="C107" s="3"/>
      <c r="D107" s="3"/>
      <c r="E107" s="3"/>
      <c r="F107" s="3"/>
      <c r="G107" s="52">
        <f t="shared" si="1"/>
        <v>0</v>
      </c>
      <c r="H107" s="1"/>
    </row>
    <row r="108" spans="1:8">
      <c r="A108" s="5" t="s">
        <v>48</v>
      </c>
      <c r="B108" s="4" t="s">
        <v>129</v>
      </c>
      <c r="C108" s="3"/>
      <c r="D108" s="3"/>
      <c r="E108" s="3"/>
      <c r="F108" s="3"/>
      <c r="G108" s="52">
        <f t="shared" si="1"/>
        <v>0</v>
      </c>
      <c r="H108" s="1"/>
    </row>
    <row r="109" spans="1:8">
      <c r="A109" s="5" t="s">
        <v>39</v>
      </c>
      <c r="B109" s="4" t="s">
        <v>129</v>
      </c>
      <c r="C109" s="3"/>
      <c r="D109" s="3"/>
      <c r="E109" s="3"/>
      <c r="F109" s="3"/>
      <c r="G109" s="52">
        <f t="shared" si="1"/>
        <v>0</v>
      </c>
      <c r="H109" s="1"/>
    </row>
    <row r="110" spans="1:8" ht="13.5" thickBot="1">
      <c r="A110" s="12"/>
      <c r="B110" s="15"/>
      <c r="C110" s="13"/>
      <c r="D110" s="13"/>
      <c r="E110" s="13"/>
      <c r="F110" s="13"/>
      <c r="G110" s="53"/>
      <c r="H110" s="29"/>
    </row>
    <row r="111" spans="1:8">
      <c r="A111" s="113" t="s">
        <v>5</v>
      </c>
      <c r="B111" s="114"/>
      <c r="C111" s="114"/>
      <c r="D111" s="114"/>
      <c r="E111" s="114"/>
      <c r="F111" s="114"/>
      <c r="G111" s="114"/>
      <c r="H111" s="115"/>
    </row>
    <row r="112" spans="1:8" ht="13.5" thickBot="1">
      <c r="A112" s="116"/>
      <c r="B112" s="117"/>
      <c r="C112" s="117"/>
      <c r="D112" s="117"/>
      <c r="E112" s="117"/>
      <c r="F112" s="117"/>
      <c r="G112" s="117"/>
      <c r="H112" s="119"/>
    </row>
    <row r="113" spans="1:8">
      <c r="A113" s="68" t="s">
        <v>88</v>
      </c>
      <c r="B113" s="46" t="s">
        <v>139</v>
      </c>
      <c r="C113" s="60"/>
      <c r="D113" s="60"/>
      <c r="E113" s="60">
        <v>120</v>
      </c>
      <c r="F113" s="60"/>
      <c r="G113" s="69">
        <v>0</v>
      </c>
      <c r="H113" s="57"/>
    </row>
    <row r="114" spans="1:8">
      <c r="A114" s="5" t="s">
        <v>89</v>
      </c>
      <c r="B114" s="4" t="s">
        <v>130</v>
      </c>
      <c r="C114" s="3"/>
      <c r="D114" s="3"/>
      <c r="E114" s="3"/>
      <c r="F114" s="3"/>
      <c r="G114" s="52">
        <f t="shared" si="1"/>
        <v>0</v>
      </c>
      <c r="H114" s="71"/>
    </row>
    <row r="115" spans="1:8">
      <c r="A115" s="73" t="s">
        <v>90</v>
      </c>
      <c r="B115" s="43" t="s">
        <v>159</v>
      </c>
      <c r="C115" s="44"/>
      <c r="D115" s="44"/>
      <c r="E115" s="50">
        <v>21.98</v>
      </c>
      <c r="F115" s="44"/>
      <c r="G115" s="54">
        <v>0</v>
      </c>
      <c r="H115" s="57"/>
    </row>
    <row r="116" spans="1:8">
      <c r="A116" s="10" t="s">
        <v>91</v>
      </c>
      <c r="B116" s="4" t="s">
        <v>129</v>
      </c>
      <c r="C116" s="3"/>
      <c r="D116" s="3"/>
      <c r="E116" s="3"/>
      <c r="F116" s="3"/>
      <c r="G116" s="52">
        <f t="shared" si="1"/>
        <v>0</v>
      </c>
      <c r="H116" s="106"/>
    </row>
    <row r="117" spans="1:8">
      <c r="A117" s="5" t="s">
        <v>92</v>
      </c>
      <c r="B117" s="4" t="s">
        <v>130</v>
      </c>
      <c r="C117" s="3"/>
      <c r="D117" s="3"/>
      <c r="E117" s="3"/>
      <c r="F117" s="3"/>
      <c r="G117" s="52">
        <f t="shared" si="1"/>
        <v>0</v>
      </c>
      <c r="H117" s="71"/>
    </row>
    <row r="118" spans="1:8">
      <c r="A118" s="5" t="s">
        <v>93</v>
      </c>
      <c r="B118" s="4" t="s">
        <v>128</v>
      </c>
      <c r="C118" s="3"/>
      <c r="D118" s="3"/>
      <c r="E118" s="3"/>
      <c r="F118" s="3"/>
      <c r="G118" s="52">
        <f t="shared" si="1"/>
        <v>0</v>
      </c>
      <c r="H118" s="106"/>
    </row>
    <row r="119" spans="1:8">
      <c r="A119" s="5" t="s">
        <v>48</v>
      </c>
      <c r="B119" s="4" t="s">
        <v>153</v>
      </c>
      <c r="C119" s="3"/>
      <c r="D119" s="3"/>
      <c r="E119" s="3"/>
      <c r="F119" s="3"/>
      <c r="G119" s="52">
        <f t="shared" si="1"/>
        <v>0</v>
      </c>
      <c r="H119" s="71"/>
    </row>
    <row r="120" spans="1:8">
      <c r="A120" s="5" t="s">
        <v>39</v>
      </c>
      <c r="B120" s="4" t="s">
        <v>129</v>
      </c>
      <c r="C120" s="3"/>
      <c r="D120" s="3"/>
      <c r="E120" s="3"/>
      <c r="F120" s="3"/>
      <c r="G120" s="52">
        <v>0</v>
      </c>
      <c r="H120" s="106"/>
    </row>
    <row r="121" spans="1:8" ht="13.5" thickBot="1">
      <c r="A121" s="12"/>
      <c r="B121" s="15"/>
      <c r="C121" s="13"/>
      <c r="D121" s="13"/>
      <c r="E121" s="13"/>
      <c r="F121" s="13"/>
      <c r="G121" s="53"/>
      <c r="H121" s="107"/>
    </row>
    <row r="122" spans="1:8">
      <c r="A122" s="113" t="s">
        <v>7</v>
      </c>
      <c r="B122" s="114"/>
      <c r="C122" s="114"/>
      <c r="D122" s="114"/>
      <c r="E122" s="114"/>
      <c r="F122" s="114"/>
      <c r="G122" s="114"/>
      <c r="H122" s="115"/>
    </row>
    <row r="123" spans="1:8" ht="13.5" thickBot="1">
      <c r="A123" s="116"/>
      <c r="B123" s="117"/>
      <c r="C123" s="117"/>
      <c r="D123" s="117"/>
      <c r="E123" s="117"/>
      <c r="F123" s="117"/>
      <c r="G123" s="117"/>
      <c r="H123" s="118"/>
    </row>
    <row r="124" spans="1:8">
      <c r="A124" s="68" t="s">
        <v>94</v>
      </c>
      <c r="B124" s="46" t="s">
        <v>156</v>
      </c>
      <c r="C124" s="60"/>
      <c r="D124" s="60"/>
      <c r="E124" s="60">
        <f>8.35*2</f>
        <v>16.7</v>
      </c>
      <c r="F124" s="60"/>
      <c r="G124" s="61">
        <v>16.7</v>
      </c>
      <c r="H124" s="109" t="s">
        <v>175</v>
      </c>
    </row>
    <row r="125" spans="1:8" ht="63.75">
      <c r="A125" s="73" t="s">
        <v>95</v>
      </c>
      <c r="B125" s="43" t="s">
        <v>158</v>
      </c>
      <c r="C125" s="50"/>
      <c r="D125" s="50"/>
      <c r="E125" s="50">
        <v>14.95</v>
      </c>
      <c r="F125" s="50"/>
      <c r="G125" s="72">
        <v>14.95</v>
      </c>
      <c r="H125" s="108" t="s">
        <v>174</v>
      </c>
    </row>
    <row r="126" spans="1:8">
      <c r="A126" s="5" t="s">
        <v>96</v>
      </c>
      <c r="B126" s="4" t="s">
        <v>129</v>
      </c>
      <c r="C126" s="3"/>
      <c r="D126" s="3"/>
      <c r="E126" s="3"/>
      <c r="F126" s="3"/>
      <c r="G126" s="52">
        <f t="shared" si="1"/>
        <v>0</v>
      </c>
      <c r="H126" s="1"/>
    </row>
    <row r="127" spans="1:8">
      <c r="A127" s="5" t="s">
        <v>39</v>
      </c>
      <c r="B127" s="4" t="s">
        <v>129</v>
      </c>
      <c r="C127" s="3"/>
      <c r="D127" s="3"/>
      <c r="E127" s="3"/>
      <c r="F127" s="3"/>
      <c r="G127" s="52">
        <f t="shared" si="1"/>
        <v>0</v>
      </c>
      <c r="H127" s="1"/>
    </row>
    <row r="128" spans="1:8" ht="13.5" thickBot="1">
      <c r="A128" s="12"/>
      <c r="B128" s="15"/>
      <c r="C128" s="13"/>
      <c r="D128" s="13"/>
      <c r="E128" s="13"/>
      <c r="F128" s="13"/>
      <c r="G128" s="53"/>
      <c r="H128" s="29"/>
    </row>
    <row r="129" spans="1:8">
      <c r="A129" s="113" t="s">
        <v>8</v>
      </c>
      <c r="B129" s="114"/>
      <c r="C129" s="114"/>
      <c r="D129" s="114"/>
      <c r="E129" s="114"/>
      <c r="F129" s="114"/>
      <c r="G129" s="114"/>
      <c r="H129" s="115"/>
    </row>
    <row r="130" spans="1:8" ht="13.5" thickBot="1">
      <c r="A130" s="116"/>
      <c r="B130" s="117"/>
      <c r="C130" s="117"/>
      <c r="D130" s="117"/>
      <c r="E130" s="117"/>
      <c r="F130" s="117"/>
      <c r="G130" s="117"/>
      <c r="H130" s="118"/>
    </row>
    <row r="131" spans="1:8">
      <c r="A131" s="18" t="s">
        <v>97</v>
      </c>
      <c r="B131" s="16" t="s">
        <v>129</v>
      </c>
      <c r="C131" s="14"/>
      <c r="D131" s="14"/>
      <c r="E131" s="14"/>
      <c r="F131" s="14"/>
      <c r="G131" s="51">
        <f t="shared" si="1"/>
        <v>0</v>
      </c>
      <c r="H131" s="2"/>
    </row>
    <row r="132" spans="1:8">
      <c r="A132" s="5" t="s">
        <v>98</v>
      </c>
      <c r="B132" s="4" t="s">
        <v>130</v>
      </c>
      <c r="C132" s="3"/>
      <c r="D132" s="3"/>
      <c r="E132" s="3"/>
      <c r="F132" s="3"/>
      <c r="G132" s="52">
        <f t="shared" si="1"/>
        <v>0</v>
      </c>
      <c r="H132" s="49"/>
    </row>
    <row r="133" spans="1:8">
      <c r="A133" s="5" t="s">
        <v>99</v>
      </c>
      <c r="B133" s="4" t="s">
        <v>129</v>
      </c>
      <c r="C133" s="3"/>
      <c r="D133" s="3"/>
      <c r="E133" s="3"/>
      <c r="F133" s="3"/>
      <c r="G133" s="52">
        <f t="shared" si="1"/>
        <v>0</v>
      </c>
      <c r="H133" s="1"/>
    </row>
    <row r="134" spans="1:8">
      <c r="A134" s="5" t="s">
        <v>100</v>
      </c>
      <c r="B134" s="4" t="s">
        <v>129</v>
      </c>
      <c r="C134" s="3"/>
      <c r="D134" s="3"/>
      <c r="E134" s="3"/>
      <c r="F134" s="3"/>
      <c r="G134" s="52">
        <f t="shared" si="1"/>
        <v>0</v>
      </c>
      <c r="H134" s="1"/>
    </row>
    <row r="135" spans="1:8">
      <c r="A135" s="5" t="s">
        <v>101</v>
      </c>
      <c r="B135" s="4" t="s">
        <v>129</v>
      </c>
      <c r="C135" s="3"/>
      <c r="D135" s="3"/>
      <c r="E135" s="3"/>
      <c r="F135" s="3"/>
      <c r="G135" s="52">
        <f t="shared" si="1"/>
        <v>0</v>
      </c>
      <c r="H135" s="1"/>
    </row>
    <row r="136" spans="1:8">
      <c r="A136" s="5" t="s">
        <v>102</v>
      </c>
      <c r="B136" s="4" t="s">
        <v>130</v>
      </c>
      <c r="C136" s="3"/>
      <c r="D136" s="3"/>
      <c r="E136" s="3"/>
      <c r="F136" s="3"/>
      <c r="G136" s="52">
        <f t="shared" si="1"/>
        <v>0</v>
      </c>
      <c r="H136" s="49"/>
    </row>
    <row r="137" spans="1:8">
      <c r="A137" s="5" t="s">
        <v>103</v>
      </c>
      <c r="B137" s="4" t="s">
        <v>128</v>
      </c>
      <c r="C137" s="3"/>
      <c r="D137" s="3"/>
      <c r="E137" s="3"/>
      <c r="F137" s="3"/>
      <c r="G137" s="52">
        <f t="shared" si="1"/>
        <v>0</v>
      </c>
      <c r="H137" s="1"/>
    </row>
    <row r="138" spans="1:8">
      <c r="A138" s="5" t="s">
        <v>104</v>
      </c>
      <c r="B138" s="4" t="s">
        <v>130</v>
      </c>
      <c r="C138" s="3"/>
      <c r="D138" s="3"/>
      <c r="E138" s="3"/>
      <c r="F138" s="3"/>
      <c r="G138" s="52">
        <f t="shared" si="1"/>
        <v>0</v>
      </c>
      <c r="H138" s="49"/>
    </row>
    <row r="139" spans="1:8">
      <c r="A139" s="5" t="s">
        <v>105</v>
      </c>
      <c r="B139" s="4" t="s">
        <v>128</v>
      </c>
      <c r="C139" s="1"/>
      <c r="D139" s="1"/>
      <c r="E139" s="1"/>
      <c r="F139" s="1"/>
      <c r="G139" s="88">
        <v>0</v>
      </c>
      <c r="H139" s="1"/>
    </row>
    <row r="140" spans="1:8">
      <c r="A140" s="5" t="s">
        <v>106</v>
      </c>
      <c r="B140" s="4" t="s">
        <v>129</v>
      </c>
      <c r="C140" s="3"/>
      <c r="D140" s="3"/>
      <c r="E140" s="3"/>
      <c r="F140" s="3"/>
      <c r="G140" s="52">
        <f t="shared" si="1"/>
        <v>0</v>
      </c>
      <c r="H140" s="1"/>
    </row>
    <row r="141" spans="1:8">
      <c r="A141" s="10" t="s">
        <v>107</v>
      </c>
      <c r="B141" s="28" t="s">
        <v>128</v>
      </c>
      <c r="C141" s="83"/>
      <c r="D141" s="76"/>
      <c r="E141" s="83"/>
      <c r="F141" s="84"/>
      <c r="G141" s="89">
        <v>0</v>
      </c>
      <c r="H141" s="71"/>
    </row>
    <row r="142" spans="1:8">
      <c r="A142" s="5" t="s">
        <v>108</v>
      </c>
      <c r="B142" s="4" t="s">
        <v>128</v>
      </c>
      <c r="C142" s="3"/>
      <c r="D142" s="3"/>
      <c r="E142" s="3"/>
      <c r="F142" s="3"/>
      <c r="G142" s="52">
        <f t="shared" si="1"/>
        <v>0</v>
      </c>
      <c r="H142" s="1"/>
    </row>
    <row r="143" spans="1:8">
      <c r="A143" s="5" t="s">
        <v>109</v>
      </c>
      <c r="B143" s="4" t="s">
        <v>128</v>
      </c>
      <c r="C143" s="3"/>
      <c r="D143" s="3"/>
      <c r="E143" s="3"/>
      <c r="F143" s="3"/>
      <c r="G143" s="52">
        <f t="shared" si="1"/>
        <v>0</v>
      </c>
      <c r="H143" s="1"/>
    </row>
    <row r="144" spans="1:8">
      <c r="A144" s="5" t="s">
        <v>48</v>
      </c>
      <c r="B144" s="4" t="s">
        <v>129</v>
      </c>
      <c r="C144" s="3"/>
      <c r="D144" s="3"/>
      <c r="E144" s="3"/>
      <c r="F144" s="3"/>
      <c r="G144" s="52">
        <f t="shared" si="1"/>
        <v>0</v>
      </c>
      <c r="H144" s="1"/>
    </row>
    <row r="145" spans="1:8">
      <c r="A145" s="5" t="s">
        <v>39</v>
      </c>
      <c r="B145" s="4" t="s">
        <v>129</v>
      </c>
      <c r="C145" s="3"/>
      <c r="D145" s="3"/>
      <c r="E145" s="3"/>
      <c r="F145" s="3"/>
      <c r="G145" s="52">
        <f t="shared" si="1"/>
        <v>0</v>
      </c>
      <c r="H145" s="1"/>
    </row>
    <row r="146" spans="1:8" ht="13.5" thickBot="1">
      <c r="A146" s="12"/>
      <c r="B146" s="15"/>
      <c r="C146" s="13"/>
      <c r="D146" s="13"/>
      <c r="E146" s="13"/>
      <c r="F146" s="13"/>
      <c r="G146" s="53"/>
      <c r="H146" s="29"/>
    </row>
    <row r="147" spans="1:8">
      <c r="A147" s="113" t="s">
        <v>11</v>
      </c>
      <c r="B147" s="114"/>
      <c r="C147" s="114"/>
      <c r="D147" s="114"/>
      <c r="E147" s="114"/>
      <c r="F147" s="114"/>
      <c r="G147" s="114"/>
      <c r="H147" s="115"/>
    </row>
    <row r="148" spans="1:8" ht="13.5" thickBot="1">
      <c r="A148" s="116"/>
      <c r="B148" s="117"/>
      <c r="C148" s="117"/>
      <c r="D148" s="117"/>
      <c r="E148" s="117"/>
      <c r="F148" s="117"/>
      <c r="G148" s="117"/>
      <c r="H148" s="119"/>
    </row>
    <row r="149" spans="1:8">
      <c r="A149" s="17" t="s">
        <v>110</v>
      </c>
      <c r="B149" s="16" t="s">
        <v>130</v>
      </c>
      <c r="C149" s="67"/>
      <c r="D149" s="67"/>
      <c r="E149" s="67"/>
      <c r="F149" s="67"/>
      <c r="G149" s="51">
        <v>0</v>
      </c>
      <c r="H149" s="49"/>
    </row>
    <row r="150" spans="1:8">
      <c r="A150" s="6" t="s">
        <v>111</v>
      </c>
      <c r="B150" s="4" t="s">
        <v>128</v>
      </c>
      <c r="C150" s="33"/>
      <c r="D150" s="33"/>
      <c r="E150" s="33"/>
      <c r="F150" s="33"/>
      <c r="G150" s="52">
        <v>0</v>
      </c>
      <c r="H150" s="86"/>
    </row>
    <row r="151" spans="1:8">
      <c r="A151" s="6" t="s">
        <v>112</v>
      </c>
      <c r="B151" s="4" t="s">
        <v>128</v>
      </c>
      <c r="C151" s="33"/>
      <c r="D151" s="33"/>
      <c r="E151" s="33"/>
      <c r="F151" s="33"/>
      <c r="G151" s="52">
        <v>0</v>
      </c>
      <c r="H151" s="86"/>
    </row>
    <row r="152" spans="1:8">
      <c r="A152" s="6" t="s">
        <v>113</v>
      </c>
      <c r="B152" s="4" t="s">
        <v>130</v>
      </c>
      <c r="C152" s="33"/>
      <c r="D152" s="33"/>
      <c r="E152" s="33"/>
      <c r="F152" s="33"/>
      <c r="G152" s="52">
        <v>0</v>
      </c>
      <c r="H152" s="49"/>
    </row>
    <row r="153" spans="1:8">
      <c r="A153" s="6" t="s">
        <v>114</v>
      </c>
      <c r="B153" s="4" t="s">
        <v>130</v>
      </c>
      <c r="C153" s="33"/>
      <c r="D153" s="33"/>
      <c r="E153" s="33"/>
      <c r="F153" s="33"/>
      <c r="G153" s="52">
        <v>0</v>
      </c>
      <c r="H153" s="49"/>
    </row>
    <row r="154" spans="1:8">
      <c r="A154" s="6" t="s">
        <v>115</v>
      </c>
      <c r="B154" s="4" t="s">
        <v>128</v>
      </c>
      <c r="C154" s="33"/>
      <c r="D154" s="33"/>
      <c r="E154" s="33"/>
      <c r="F154" s="33"/>
      <c r="G154" s="52">
        <v>0</v>
      </c>
      <c r="H154" s="86"/>
    </row>
    <row r="155" spans="1:8">
      <c r="A155" s="6" t="s">
        <v>116</v>
      </c>
      <c r="B155" s="85" t="s">
        <v>129</v>
      </c>
      <c r="C155" s="33"/>
      <c r="D155" s="33"/>
      <c r="E155" s="33"/>
      <c r="F155" s="33"/>
      <c r="G155" s="52">
        <v>0</v>
      </c>
      <c r="H155" s="86"/>
    </row>
    <row r="156" spans="1:8">
      <c r="A156" s="6" t="s">
        <v>117</v>
      </c>
      <c r="B156" s="4" t="s">
        <v>129</v>
      </c>
      <c r="C156" s="33"/>
      <c r="D156" s="33"/>
      <c r="E156" s="33"/>
      <c r="F156" s="33"/>
      <c r="G156" s="52">
        <v>0</v>
      </c>
      <c r="H156" s="86"/>
    </row>
    <row r="157" spans="1:8">
      <c r="A157" s="19" t="s">
        <v>118</v>
      </c>
      <c r="B157" s="4" t="s">
        <v>129</v>
      </c>
      <c r="C157" s="33"/>
      <c r="D157" s="33"/>
      <c r="E157" s="33"/>
      <c r="F157" s="33"/>
      <c r="G157" s="52">
        <v>0</v>
      </c>
      <c r="H157" s="86"/>
    </row>
    <row r="158" spans="1:8">
      <c r="A158" s="6" t="s">
        <v>119</v>
      </c>
      <c r="B158" s="4" t="s">
        <v>130</v>
      </c>
      <c r="C158" s="33"/>
      <c r="D158" s="33"/>
      <c r="E158" s="33"/>
      <c r="F158" s="33"/>
      <c r="G158" s="52">
        <v>0</v>
      </c>
      <c r="H158" s="49"/>
    </row>
    <row r="159" spans="1:8">
      <c r="A159" s="6" t="s">
        <v>120</v>
      </c>
      <c r="B159" s="28" t="s">
        <v>129</v>
      </c>
      <c r="C159" s="83"/>
      <c r="D159" s="83"/>
      <c r="E159" s="83"/>
      <c r="F159" s="83"/>
      <c r="G159" s="77">
        <v>0</v>
      </c>
      <c r="H159" s="87"/>
    </row>
    <row r="160" spans="1:8">
      <c r="A160" s="6" t="s">
        <v>121</v>
      </c>
      <c r="B160" s="28" t="s">
        <v>129</v>
      </c>
      <c r="C160" s="83"/>
      <c r="D160" s="83"/>
      <c r="E160" s="83"/>
      <c r="F160" s="83"/>
      <c r="G160" s="77">
        <v>0</v>
      </c>
      <c r="H160" s="87"/>
    </row>
    <row r="161" spans="1:8">
      <c r="A161" s="73" t="s">
        <v>122</v>
      </c>
      <c r="B161" s="43" t="s">
        <v>164</v>
      </c>
      <c r="C161" s="50"/>
      <c r="D161" s="50"/>
      <c r="E161" s="50">
        <v>46.75</v>
      </c>
      <c r="F161" s="50"/>
      <c r="G161" s="50">
        <v>46.75</v>
      </c>
      <c r="H161" s="57"/>
    </row>
    <row r="162" spans="1:8" ht="25.5">
      <c r="A162" s="6" t="s">
        <v>123</v>
      </c>
      <c r="B162" s="28" t="s">
        <v>169</v>
      </c>
      <c r="C162" s="3"/>
      <c r="D162" s="3"/>
      <c r="E162" s="3"/>
      <c r="F162" s="3"/>
      <c r="G162" s="52">
        <f t="shared" ref="G162:G168" si="3">MAX(C162:F162)</f>
        <v>0</v>
      </c>
      <c r="H162" s="1"/>
    </row>
    <row r="163" spans="1:8">
      <c r="A163" s="6" t="s">
        <v>124</v>
      </c>
      <c r="B163" s="28" t="s">
        <v>170</v>
      </c>
      <c r="C163" s="3"/>
      <c r="D163" s="3"/>
      <c r="E163" s="3"/>
      <c r="F163" s="3"/>
      <c r="G163" s="52">
        <f t="shared" si="3"/>
        <v>0</v>
      </c>
      <c r="H163" s="1"/>
    </row>
    <row r="164" spans="1:8">
      <c r="A164" s="6" t="s">
        <v>125</v>
      </c>
      <c r="B164" s="28" t="s">
        <v>170</v>
      </c>
      <c r="C164" s="3"/>
      <c r="D164" s="3"/>
      <c r="E164" s="3"/>
      <c r="F164" s="3"/>
      <c r="G164" s="52">
        <f t="shared" si="3"/>
        <v>0</v>
      </c>
      <c r="H164" s="1"/>
    </row>
    <row r="165" spans="1:8">
      <c r="A165" s="6" t="s">
        <v>48</v>
      </c>
      <c r="B165" s="28" t="s">
        <v>129</v>
      </c>
      <c r="C165" s="3"/>
      <c r="D165" s="3"/>
      <c r="E165" s="3"/>
      <c r="F165" s="3"/>
      <c r="G165" s="52">
        <f t="shared" si="3"/>
        <v>0</v>
      </c>
      <c r="H165" s="1"/>
    </row>
    <row r="166" spans="1:8">
      <c r="A166" s="6" t="s">
        <v>126</v>
      </c>
      <c r="B166" s="28" t="s">
        <v>129</v>
      </c>
      <c r="C166" s="3"/>
      <c r="D166" s="3"/>
      <c r="E166" s="3"/>
      <c r="F166" s="3"/>
      <c r="G166" s="52">
        <f t="shared" si="3"/>
        <v>0</v>
      </c>
      <c r="H166" s="1"/>
    </row>
    <row r="167" spans="1:8">
      <c r="A167" s="6" t="s">
        <v>127</v>
      </c>
      <c r="B167" s="4" t="s">
        <v>129</v>
      </c>
      <c r="C167" s="3"/>
      <c r="D167" s="3"/>
      <c r="E167" s="3"/>
      <c r="F167" s="3"/>
      <c r="G167" s="52">
        <f t="shared" si="3"/>
        <v>0</v>
      </c>
      <c r="H167" s="1"/>
    </row>
    <row r="168" spans="1:8">
      <c r="A168" s="23" t="s">
        <v>112</v>
      </c>
      <c r="B168" s="4" t="s">
        <v>130</v>
      </c>
      <c r="C168" s="13"/>
      <c r="D168" s="13"/>
      <c r="E168" s="13"/>
      <c r="F168" s="13"/>
      <c r="G168" s="53">
        <f t="shared" si="3"/>
        <v>0</v>
      </c>
      <c r="H168" s="49"/>
    </row>
    <row r="169" spans="1:8" ht="13.5" thickBot="1">
      <c r="A169" s="37"/>
      <c r="B169" s="38"/>
      <c r="C169" s="39"/>
      <c r="D169" s="39"/>
      <c r="E169" s="39"/>
      <c r="F169" s="39"/>
      <c r="G169" s="55"/>
      <c r="H169" s="40"/>
    </row>
    <row r="170" spans="1:8" ht="13.5" thickBot="1">
      <c r="A170" s="24"/>
      <c r="B170" s="25" t="s">
        <v>24</v>
      </c>
      <c r="C170" s="35">
        <f>SUM(C8:C168)</f>
        <v>1850.84</v>
      </c>
      <c r="D170" s="35">
        <f>SUM(D8:D168)</f>
        <v>0</v>
      </c>
      <c r="E170" s="35">
        <f>SUM(E8:E168)</f>
        <v>2835.27</v>
      </c>
      <c r="F170" s="35">
        <f>SUM(F8:F168)</f>
        <v>3119.9850000000001</v>
      </c>
      <c r="G170" s="35">
        <f>SUM(G6:G168)</f>
        <v>11499.305000000002</v>
      </c>
      <c r="H170" s="36"/>
    </row>
    <row r="171" spans="1:8" ht="13.5" thickBot="1">
      <c r="G171" s="56"/>
    </row>
    <row r="172" spans="1:8" ht="13.5" thickBot="1">
      <c r="B172" s="26" t="s">
        <v>23</v>
      </c>
      <c r="C172" s="82">
        <f>SUM(G6:G168)</f>
        <v>11499.305000000002</v>
      </c>
      <c r="G172" s="56"/>
    </row>
    <row r="174" spans="1:8">
      <c r="A174" s="110" t="s">
        <v>16</v>
      </c>
      <c r="B174" s="149"/>
      <c r="C174" s="149"/>
      <c r="D174" s="149"/>
      <c r="E174" s="149"/>
      <c r="F174" s="149"/>
      <c r="G174" s="149"/>
    </row>
    <row r="175" spans="1:8">
      <c r="A175" s="146" t="s">
        <v>17</v>
      </c>
      <c r="B175" s="147"/>
      <c r="C175" s="147"/>
      <c r="D175" s="147"/>
      <c r="E175" s="147"/>
      <c r="F175" s="147"/>
      <c r="G175" s="148"/>
    </row>
    <row r="176" spans="1:8">
      <c r="A176" s="134" t="s">
        <v>20</v>
      </c>
      <c r="B176" s="135"/>
      <c r="C176" s="135"/>
      <c r="D176" s="135"/>
      <c r="E176" s="135"/>
      <c r="F176" s="135"/>
      <c r="G176" s="136"/>
    </row>
    <row r="177" spans="1:7">
      <c r="A177" s="134" t="s">
        <v>21</v>
      </c>
      <c r="B177" s="135"/>
      <c r="C177" s="135"/>
      <c r="D177" s="135"/>
      <c r="E177" s="135"/>
      <c r="F177" s="135"/>
      <c r="G177" s="136"/>
    </row>
    <row r="178" spans="1:7">
      <c r="A178" s="134" t="s">
        <v>29</v>
      </c>
      <c r="B178" s="135"/>
      <c r="C178" s="135"/>
      <c r="D178" s="135"/>
      <c r="E178" s="135"/>
      <c r="F178" s="135"/>
      <c r="G178" s="136"/>
    </row>
    <row r="179" spans="1:7">
      <c r="A179" s="134" t="s">
        <v>30</v>
      </c>
      <c r="B179" s="135"/>
      <c r="C179" s="135"/>
      <c r="D179" s="135"/>
      <c r="E179" s="135"/>
      <c r="F179" s="135"/>
      <c r="G179" s="136"/>
    </row>
    <row r="180" spans="1:7">
      <c r="A180" s="137" t="s">
        <v>22</v>
      </c>
      <c r="B180" s="138"/>
      <c r="C180" s="138"/>
      <c r="D180" s="138"/>
      <c r="E180" s="138"/>
      <c r="F180" s="138"/>
      <c r="G180" s="139"/>
    </row>
  </sheetData>
  <mergeCells count="32">
    <mergeCell ref="A96:H97"/>
    <mergeCell ref="A1:E2"/>
    <mergeCell ref="F1:H2"/>
    <mergeCell ref="A36:H37"/>
    <mergeCell ref="A49:H50"/>
    <mergeCell ref="A61:H62"/>
    <mergeCell ref="A76:H77"/>
    <mergeCell ref="A86:H87"/>
    <mergeCell ref="A10:H11"/>
    <mergeCell ref="A22:H23"/>
    <mergeCell ref="B6:B8"/>
    <mergeCell ref="C6:C8"/>
    <mergeCell ref="D6:D8"/>
    <mergeCell ref="E6:E8"/>
    <mergeCell ref="F6:F8"/>
    <mergeCell ref="C3:H3"/>
    <mergeCell ref="G6:G8"/>
    <mergeCell ref="H6:H8"/>
    <mergeCell ref="A3:A4"/>
    <mergeCell ref="B3:B4"/>
    <mergeCell ref="A6:A8"/>
    <mergeCell ref="A175:G175"/>
    <mergeCell ref="A179:G179"/>
    <mergeCell ref="A180:G180"/>
    <mergeCell ref="A111:H112"/>
    <mergeCell ref="A122:H123"/>
    <mergeCell ref="A129:H130"/>
    <mergeCell ref="A147:H148"/>
    <mergeCell ref="A174:G174"/>
    <mergeCell ref="A178:G178"/>
    <mergeCell ref="A176:G176"/>
    <mergeCell ref="A177:G177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453"/>
  <sheetViews>
    <sheetView zoomScale="80" zoomScaleNormal="80" workbookViewId="0">
      <pane ySplit="4" topLeftCell="A5" activePane="bottomLeft" state="frozen"/>
      <selection pane="bottomLeft" activeCell="I8" sqref="I8"/>
    </sheetView>
  </sheetViews>
  <sheetFormatPr defaultRowHeight="12.75"/>
  <cols>
    <col min="1" max="1" width="52.7109375" customWidth="1"/>
    <col min="2" max="2" width="28.7109375" customWidth="1"/>
    <col min="3" max="4" width="15.7109375" customWidth="1"/>
    <col min="5" max="5" width="22.7109375" customWidth="1"/>
    <col min="6" max="7" width="25.7109375" customWidth="1"/>
    <col min="8" max="8" width="20.7109375" customWidth="1"/>
  </cols>
  <sheetData>
    <row r="1" spans="1:8" ht="60" customHeight="1">
      <c r="A1" s="173" t="s">
        <v>195</v>
      </c>
      <c r="B1" s="174"/>
      <c r="C1" s="174"/>
      <c r="D1" s="174"/>
      <c r="E1" s="174"/>
      <c r="F1" s="177" t="s">
        <v>196</v>
      </c>
      <c r="G1" s="177"/>
      <c r="H1" s="178"/>
    </row>
    <row r="2" spans="1:8" ht="12.75" customHeight="1">
      <c r="A2" s="175"/>
      <c r="B2" s="176"/>
      <c r="C2" s="176"/>
      <c r="D2" s="176"/>
      <c r="E2" s="176"/>
      <c r="F2" s="179"/>
      <c r="G2" s="179"/>
      <c r="H2" s="180"/>
    </row>
    <row r="3" spans="1:8" ht="18.75" thickBot="1">
      <c r="A3" s="111" t="s">
        <v>14</v>
      </c>
      <c r="B3" s="111" t="s">
        <v>12</v>
      </c>
      <c r="C3" s="120" t="s">
        <v>18</v>
      </c>
      <c r="D3" s="121"/>
      <c r="E3" s="121"/>
      <c r="F3" s="121"/>
      <c r="G3" s="121"/>
      <c r="H3" s="122"/>
    </row>
    <row r="4" spans="1:8" ht="50.1" customHeight="1" thickTop="1" thickBot="1">
      <c r="A4" s="112"/>
      <c r="B4" s="112"/>
      <c r="C4" s="47" t="s">
        <v>138</v>
      </c>
      <c r="D4" s="47" t="s">
        <v>15</v>
      </c>
      <c r="E4" s="47" t="s">
        <v>27</v>
      </c>
      <c r="F4" s="47" t="s">
        <v>28</v>
      </c>
      <c r="G4" s="58" t="s">
        <v>25</v>
      </c>
      <c r="H4" s="59" t="s">
        <v>135</v>
      </c>
    </row>
    <row r="5" spans="1:8" ht="13.5" thickBot="1">
      <c r="A5" s="154"/>
      <c r="B5" s="155"/>
      <c r="C5" s="156"/>
      <c r="D5" s="156"/>
      <c r="E5" s="156"/>
      <c r="F5" s="156"/>
      <c r="G5" s="157"/>
      <c r="H5" s="158"/>
    </row>
    <row r="6" spans="1:8">
      <c r="A6" s="140" t="s">
        <v>31</v>
      </c>
      <c r="B6" s="123" t="s">
        <v>171</v>
      </c>
      <c r="C6" s="123"/>
      <c r="D6" s="123"/>
      <c r="E6" s="123"/>
      <c r="F6" s="123"/>
      <c r="G6" s="126">
        <v>9349</v>
      </c>
      <c r="H6" s="129" t="s">
        <v>136</v>
      </c>
    </row>
    <row r="7" spans="1:8">
      <c r="A7" s="141"/>
      <c r="B7" s="124"/>
      <c r="C7" s="124"/>
      <c r="D7" s="124"/>
      <c r="E7" s="124"/>
      <c r="F7" s="124"/>
      <c r="G7" s="127"/>
      <c r="H7" s="130"/>
    </row>
    <row r="8" spans="1:8" ht="13.5" thickBot="1">
      <c r="A8" s="142"/>
      <c r="B8" s="125"/>
      <c r="C8" s="125"/>
      <c r="D8" s="125"/>
      <c r="E8" s="125"/>
      <c r="F8" s="125"/>
      <c r="G8" s="128"/>
      <c r="H8" s="131"/>
    </row>
    <row r="9" spans="1:8">
      <c r="A9" s="150"/>
      <c r="B9" s="151"/>
      <c r="C9" s="152"/>
      <c r="D9" s="152"/>
      <c r="E9" s="152"/>
      <c r="F9" s="152"/>
      <c r="G9" s="153"/>
      <c r="H9" s="31"/>
    </row>
    <row r="10" spans="1:8">
      <c r="A10" s="159"/>
    </row>
    <row r="11" spans="1:8">
      <c r="A11" s="159"/>
    </row>
    <row r="12" spans="1:8">
      <c r="A12" s="159"/>
    </row>
    <row r="13" spans="1:8">
      <c r="A13" s="159"/>
    </row>
    <row r="14" spans="1:8">
      <c r="A14" s="159"/>
    </row>
    <row r="15" spans="1:8">
      <c r="A15" s="159"/>
    </row>
    <row r="16" spans="1:8">
      <c r="A16" s="159"/>
    </row>
    <row r="17" spans="1:1">
      <c r="A17" s="159"/>
    </row>
    <row r="18" spans="1:1">
      <c r="A18" s="159"/>
    </row>
    <row r="19" spans="1:1">
      <c r="A19" s="159"/>
    </row>
    <row r="20" spans="1:1">
      <c r="A20" s="159"/>
    </row>
    <row r="21" spans="1:1">
      <c r="A21" s="159"/>
    </row>
    <row r="22" spans="1:1">
      <c r="A22" s="159"/>
    </row>
    <row r="23" spans="1:1">
      <c r="A23" s="159"/>
    </row>
    <row r="24" spans="1:1">
      <c r="A24" s="159"/>
    </row>
    <row r="25" spans="1:1">
      <c r="A25" s="159"/>
    </row>
    <row r="26" spans="1:1">
      <c r="A26" s="159"/>
    </row>
    <row r="27" spans="1:1">
      <c r="A27" s="159"/>
    </row>
    <row r="28" spans="1:1">
      <c r="A28" s="159"/>
    </row>
    <row r="29" spans="1:1">
      <c r="A29" s="159"/>
    </row>
    <row r="30" spans="1:1">
      <c r="A30" s="159"/>
    </row>
    <row r="31" spans="1:1">
      <c r="A31" s="159"/>
    </row>
    <row r="32" spans="1:1">
      <c r="A32" s="159"/>
    </row>
    <row r="33" spans="1:8">
      <c r="A33" s="159"/>
    </row>
    <row r="34" spans="1:8">
      <c r="A34" s="159"/>
    </row>
    <row r="35" spans="1:8">
      <c r="A35" s="159"/>
    </row>
    <row r="36" spans="1:8">
      <c r="A36" s="159"/>
    </row>
    <row r="37" spans="1:8" ht="13.5" thickBot="1"/>
    <row r="38" spans="1:8">
      <c r="A38" s="113" t="s">
        <v>10</v>
      </c>
      <c r="B38" s="114"/>
      <c r="C38" s="114"/>
      <c r="D38" s="114"/>
      <c r="E38" s="114"/>
      <c r="F38" s="114"/>
      <c r="G38" s="114"/>
      <c r="H38" s="115"/>
    </row>
    <row r="39" spans="1:8" ht="13.5" thickBot="1">
      <c r="A39" s="116"/>
      <c r="B39" s="117"/>
      <c r="C39" s="117"/>
      <c r="D39" s="117"/>
      <c r="E39" s="117"/>
      <c r="F39" s="117"/>
      <c r="G39" s="117"/>
      <c r="H39" s="119"/>
    </row>
    <row r="41" spans="1:8">
      <c r="A41" s="167" t="s">
        <v>41</v>
      </c>
      <c r="B41" s="167"/>
      <c r="C41" s="50">
        <f>55.98*2</f>
        <v>111.96</v>
      </c>
      <c r="D41" s="44"/>
      <c r="E41" s="50">
        <f>19.64+2*98.7</f>
        <v>217.04000000000002</v>
      </c>
      <c r="F41" s="44"/>
      <c r="G41" s="66">
        <f>0</f>
        <v>0</v>
      </c>
      <c r="H41" s="167"/>
    </row>
    <row r="42" spans="1:8">
      <c r="D42" s="161"/>
    </row>
    <row r="43" spans="1:8">
      <c r="A43" s="160" t="s">
        <v>193</v>
      </c>
      <c r="B43" s="160"/>
      <c r="C43" s="160"/>
      <c r="D43" s="162"/>
      <c r="E43" s="160" t="s">
        <v>194</v>
      </c>
      <c r="F43" s="160"/>
      <c r="G43" s="160"/>
      <c r="H43" s="160"/>
    </row>
    <row r="44" spans="1:8">
      <c r="D44" s="162"/>
    </row>
    <row r="45" spans="1:8">
      <c r="D45" s="162"/>
    </row>
    <row r="46" spans="1:8">
      <c r="D46" s="162"/>
    </row>
    <row r="47" spans="1:8">
      <c r="D47" s="162"/>
    </row>
    <row r="48" spans="1:8">
      <c r="D48" s="162"/>
    </row>
    <row r="49" spans="4:4">
      <c r="D49" s="162"/>
    </row>
    <row r="50" spans="4:4">
      <c r="D50" s="162"/>
    </row>
    <row r="51" spans="4:4">
      <c r="D51" s="162"/>
    </row>
    <row r="52" spans="4:4">
      <c r="D52" s="162"/>
    </row>
    <row r="53" spans="4:4">
      <c r="D53" s="162"/>
    </row>
    <row r="54" spans="4:4">
      <c r="D54" s="162"/>
    </row>
    <row r="55" spans="4:4">
      <c r="D55" s="162"/>
    </row>
    <row r="56" spans="4:4">
      <c r="D56" s="162"/>
    </row>
    <row r="57" spans="4:4">
      <c r="D57" s="162"/>
    </row>
    <row r="58" spans="4:4">
      <c r="D58" s="162"/>
    </row>
    <row r="59" spans="4:4">
      <c r="D59" s="162"/>
    </row>
    <row r="60" spans="4:4">
      <c r="D60" s="162"/>
    </row>
    <row r="61" spans="4:4">
      <c r="D61" s="162"/>
    </row>
    <row r="62" spans="4:4">
      <c r="D62" s="162"/>
    </row>
    <row r="63" spans="4:4">
      <c r="D63" s="162"/>
    </row>
    <row r="64" spans="4:4">
      <c r="D64" s="162"/>
    </row>
    <row r="65" spans="1:8">
      <c r="D65" s="162"/>
    </row>
    <row r="66" spans="1:8">
      <c r="D66" s="162"/>
    </row>
    <row r="67" spans="1:8">
      <c r="D67" s="162"/>
    </row>
    <row r="68" spans="1:8">
      <c r="D68" s="162"/>
    </row>
    <row r="69" spans="1:8">
      <c r="D69" s="162"/>
    </row>
    <row r="70" spans="1:8">
      <c r="D70" s="162"/>
    </row>
    <row r="71" spans="1:8">
      <c r="D71" s="162"/>
    </row>
    <row r="72" spans="1:8">
      <c r="D72" s="162"/>
    </row>
    <row r="73" spans="1:8">
      <c r="D73" s="162"/>
    </row>
    <row r="74" spans="1:8">
      <c r="D74" s="162"/>
    </row>
    <row r="75" spans="1:8">
      <c r="D75" s="162"/>
    </row>
    <row r="76" spans="1:8">
      <c r="D76" s="162"/>
    </row>
    <row r="77" spans="1:8">
      <c r="D77" s="102"/>
    </row>
    <row r="78" spans="1:8">
      <c r="A78" s="167" t="s">
        <v>163</v>
      </c>
      <c r="B78" s="167"/>
      <c r="C78" s="168">
        <v>54.99</v>
      </c>
      <c r="D78" s="44"/>
      <c r="E78" s="50">
        <f>2*89.99</f>
        <v>179.98</v>
      </c>
      <c r="F78" s="44"/>
      <c r="G78" s="54">
        <f>E78</f>
        <v>179.98</v>
      </c>
      <c r="H78" s="167"/>
    </row>
    <row r="80" spans="1:8">
      <c r="A80" s="160" t="s">
        <v>179</v>
      </c>
      <c r="B80" s="160"/>
      <c r="C80" s="160"/>
      <c r="E80" s="160" t="s">
        <v>180</v>
      </c>
      <c r="F80" s="160"/>
      <c r="G80" s="160"/>
      <c r="H80" s="160"/>
    </row>
    <row r="85" spans="2:2">
      <c r="B85" s="8" t="s">
        <v>26</v>
      </c>
    </row>
    <row r="103" spans="1:29" ht="13.5" thickBot="1"/>
    <row r="104" spans="1:29">
      <c r="A104" s="113" t="s">
        <v>9</v>
      </c>
      <c r="B104" s="114"/>
      <c r="C104" s="114"/>
      <c r="D104" s="114"/>
      <c r="E104" s="114"/>
      <c r="F104" s="114"/>
      <c r="G104" s="114"/>
      <c r="H104" s="115"/>
    </row>
    <row r="105" spans="1:29" ht="13.5" thickBot="1">
      <c r="A105" s="116"/>
      <c r="B105" s="117"/>
      <c r="C105" s="117"/>
      <c r="D105" s="117"/>
      <c r="E105" s="117"/>
      <c r="F105" s="117"/>
      <c r="G105" s="117"/>
      <c r="H105" s="118"/>
    </row>
    <row r="106" spans="1:29" s="78" customForma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s="78" customFormat="1">
      <c r="A107" s="169" t="s">
        <v>189</v>
      </c>
      <c r="B107" s="169"/>
      <c r="C107" s="50">
        <f>(129.99+5.99+10.99)*2</f>
        <v>293.94000000000005</v>
      </c>
      <c r="D107" s="50">
        <v>0</v>
      </c>
      <c r="E107" s="50">
        <v>115.98</v>
      </c>
      <c r="F107" s="50">
        <v>0</v>
      </c>
      <c r="G107" s="50">
        <v>0</v>
      </c>
      <c r="H107" s="169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s="78" customForma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s="78" customFormat="1">
      <c r="A109" s="160" t="s">
        <v>190</v>
      </c>
      <c r="B109" s="160"/>
      <c r="C109" s="160"/>
      <c r="D109"/>
      <c r="E109" s="160" t="s">
        <v>191</v>
      </c>
      <c r="F109" s="160"/>
      <c r="G109" s="160"/>
      <c r="H109" s="160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s="78" customForma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s="78" customForma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s="78" customForma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s="78" customForma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s="78" customForma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s="78" customForma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s="78" customForma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s="78" customForma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s="78" customForma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s="78" customForma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s="78" customForma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s="78" customForma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s="78" customForma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s="78" customForma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s="78" customForma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s="78" customForma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s="78" customForma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s="78" customForma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s="78" customForma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s="78" customForma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s="78" customForma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s="78" customForma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s="78" customForma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ht="13.5" thickBot="1"/>
    <row r="134" spans="1:29">
      <c r="A134" s="113" t="s">
        <v>0</v>
      </c>
      <c r="B134" s="114"/>
      <c r="C134" s="114"/>
      <c r="D134" s="114"/>
      <c r="E134" s="114"/>
      <c r="F134" s="114"/>
      <c r="G134" s="114"/>
      <c r="H134" s="115"/>
    </row>
    <row r="135" spans="1:29" ht="13.5" thickBot="1">
      <c r="A135" s="116"/>
      <c r="B135" s="117"/>
      <c r="C135" s="117"/>
      <c r="D135" s="117"/>
      <c r="E135" s="117"/>
      <c r="F135" s="117"/>
      <c r="G135" s="117"/>
      <c r="H135" s="118"/>
    </row>
    <row r="137" spans="1:29">
      <c r="A137" s="166" t="s">
        <v>64</v>
      </c>
      <c r="B137" s="166"/>
      <c r="C137" s="171">
        <v>0</v>
      </c>
      <c r="D137" s="171">
        <v>0</v>
      </c>
      <c r="E137" s="50">
        <v>16.989999999999998</v>
      </c>
      <c r="F137" s="50">
        <v>0</v>
      </c>
      <c r="G137" s="50">
        <f t="shared" ref="G137" si="0">MAX(C137:F137)</f>
        <v>16.989999999999998</v>
      </c>
      <c r="H137" s="166"/>
    </row>
    <row r="139" spans="1:29">
      <c r="A139" s="163" t="s">
        <v>181</v>
      </c>
      <c r="B139" s="164"/>
      <c r="C139" s="165"/>
      <c r="E139" s="160" t="s">
        <v>182</v>
      </c>
      <c r="F139" s="160"/>
      <c r="G139" s="160"/>
      <c r="H139" s="160"/>
    </row>
    <row r="162" spans="1:8">
      <c r="A162" s="166" t="s">
        <v>143</v>
      </c>
      <c r="B162" s="166"/>
      <c r="C162" s="50">
        <v>0</v>
      </c>
      <c r="D162" s="50">
        <v>0</v>
      </c>
      <c r="E162" s="50">
        <v>9.99</v>
      </c>
      <c r="F162" s="50">
        <v>0</v>
      </c>
      <c r="G162" s="50">
        <f t="shared" ref="G162" si="1">MAX(C162:F162)</f>
        <v>9.99</v>
      </c>
      <c r="H162" s="166"/>
    </row>
    <row r="164" spans="1:8">
      <c r="A164" s="163" t="s">
        <v>181</v>
      </c>
      <c r="B164" s="164"/>
      <c r="C164" s="165"/>
      <c r="E164" s="160" t="s">
        <v>144</v>
      </c>
      <c r="F164" s="160"/>
      <c r="G164" s="160"/>
      <c r="H164" s="160"/>
    </row>
    <row r="187" spans="1:8">
      <c r="A187" s="166" t="s">
        <v>6</v>
      </c>
      <c r="B187" s="166"/>
      <c r="C187" s="50">
        <v>0</v>
      </c>
      <c r="D187" s="50">
        <v>0</v>
      </c>
      <c r="E187" s="50">
        <v>47</v>
      </c>
      <c r="F187" s="50">
        <v>0</v>
      </c>
      <c r="G187" s="54">
        <f t="shared" ref="G187" si="2">MAX(C187:F187)</f>
        <v>47</v>
      </c>
      <c r="H187" s="166"/>
    </row>
    <row r="189" spans="1:8">
      <c r="A189" s="163" t="s">
        <v>181</v>
      </c>
      <c r="B189" s="164"/>
      <c r="C189" s="165"/>
      <c r="E189" s="160" t="s">
        <v>183</v>
      </c>
      <c r="F189" s="160"/>
      <c r="G189" s="160"/>
      <c r="H189" s="160"/>
    </row>
    <row r="207" spans="1:8" ht="13.5" thickBot="1"/>
    <row r="208" spans="1:8">
      <c r="A208" s="113" t="s">
        <v>1</v>
      </c>
      <c r="B208" s="114"/>
      <c r="C208" s="114"/>
      <c r="D208" s="114"/>
      <c r="E208" s="114"/>
      <c r="F208" s="114"/>
      <c r="G208" s="114"/>
      <c r="H208" s="115"/>
    </row>
    <row r="209" spans="1:8" ht="13.5" thickBot="1">
      <c r="A209" s="116"/>
      <c r="B209" s="117"/>
      <c r="C209" s="117"/>
      <c r="D209" s="117"/>
      <c r="E209" s="117"/>
      <c r="F209" s="117"/>
      <c r="G209" s="117"/>
      <c r="H209" s="118"/>
    </row>
    <row r="211" spans="1:8">
      <c r="A211" s="170" t="s">
        <v>38</v>
      </c>
      <c r="B211" s="170"/>
      <c r="C211" s="50">
        <f>84.99*2</f>
        <v>169.98</v>
      </c>
      <c r="D211" s="50">
        <v>0</v>
      </c>
      <c r="E211" s="50">
        <f>2*325</f>
        <v>650</v>
      </c>
      <c r="F211" s="50">
        <f>E211*1.5</f>
        <v>975</v>
      </c>
      <c r="G211" s="50">
        <f>F211-C211</f>
        <v>805.02</v>
      </c>
      <c r="H211" s="170"/>
    </row>
    <row r="213" spans="1:8">
      <c r="A213" s="160" t="s">
        <v>184</v>
      </c>
      <c r="B213" s="160"/>
      <c r="C213" s="160"/>
      <c r="E213" s="163" t="s">
        <v>185</v>
      </c>
      <c r="F213" s="164"/>
      <c r="G213" s="164"/>
      <c r="H213" s="165"/>
    </row>
    <row r="236" spans="1:8" ht="13.5" thickBot="1"/>
    <row r="237" spans="1:8">
      <c r="A237" s="113" t="s">
        <v>2</v>
      </c>
      <c r="B237" s="114"/>
      <c r="C237" s="114"/>
      <c r="D237" s="114"/>
      <c r="E237" s="114"/>
      <c r="F237" s="114"/>
      <c r="G237" s="114"/>
      <c r="H237" s="115"/>
    </row>
    <row r="238" spans="1:8">
      <c r="A238" s="132"/>
      <c r="B238" s="133"/>
      <c r="C238" s="133"/>
      <c r="D238" s="133"/>
      <c r="E238" s="133"/>
      <c r="F238" s="133"/>
      <c r="G238" s="133"/>
      <c r="H238" s="119"/>
    </row>
    <row r="240" spans="1:8">
      <c r="A240" s="169" t="s">
        <v>75</v>
      </c>
      <c r="B240" s="169"/>
      <c r="C240" s="50">
        <v>0</v>
      </c>
      <c r="D240" s="50">
        <v>0</v>
      </c>
      <c r="E240" s="50">
        <v>87.91</v>
      </c>
      <c r="F240" s="50">
        <v>0</v>
      </c>
      <c r="G240" s="50">
        <f t="shared" ref="G240" si="3">MAX(C240:F240)</f>
        <v>87.91</v>
      </c>
      <c r="H240" s="169"/>
    </row>
    <row r="242" spans="1:8">
      <c r="A242" s="160" t="s">
        <v>186</v>
      </c>
      <c r="B242" s="160"/>
      <c r="C242" s="160"/>
      <c r="E242" s="160" t="s">
        <v>187</v>
      </c>
      <c r="F242" s="160"/>
      <c r="G242" s="160"/>
      <c r="H242" s="160"/>
    </row>
    <row r="263" spans="1:8">
      <c r="A263" s="170" t="s">
        <v>38</v>
      </c>
      <c r="B263" s="170"/>
      <c r="C263" s="50">
        <f>2*219.99</f>
        <v>439.98</v>
      </c>
      <c r="D263" s="50">
        <v>0</v>
      </c>
      <c r="E263" s="50">
        <v>650</v>
      </c>
      <c r="F263" s="63">
        <f>E263*1.5</f>
        <v>975</v>
      </c>
      <c r="G263" s="54">
        <f>F263-C263</f>
        <v>535.02</v>
      </c>
      <c r="H263" s="170"/>
    </row>
    <row r="265" spans="1:8">
      <c r="A265" s="160" t="s">
        <v>184</v>
      </c>
      <c r="B265" s="160"/>
      <c r="C265" s="160"/>
      <c r="E265" s="163" t="s">
        <v>185</v>
      </c>
      <c r="F265" s="164"/>
      <c r="G265" s="164"/>
      <c r="H265" s="165"/>
    </row>
    <row r="292" spans="1:8" ht="13.5" thickBot="1"/>
    <row r="293" spans="1:8">
      <c r="A293" s="113" t="s">
        <v>3</v>
      </c>
      <c r="B293" s="114"/>
      <c r="C293" s="114"/>
      <c r="D293" s="114"/>
      <c r="E293" s="114"/>
      <c r="F293" s="114"/>
      <c r="G293" s="114"/>
      <c r="H293" s="115"/>
    </row>
    <row r="294" spans="1:8" ht="13.5" thickBot="1">
      <c r="A294" s="116"/>
      <c r="B294" s="117"/>
      <c r="C294" s="117"/>
      <c r="D294" s="117"/>
      <c r="E294" s="117"/>
      <c r="F294" s="117"/>
      <c r="G294" s="117"/>
      <c r="H294" s="118"/>
    </row>
    <row r="296" spans="1:8">
      <c r="A296" s="169" t="s">
        <v>78</v>
      </c>
      <c r="B296" s="169"/>
      <c r="C296" s="50">
        <v>779.99</v>
      </c>
      <c r="D296" s="50">
        <v>0</v>
      </c>
      <c r="E296" s="50">
        <v>640</v>
      </c>
      <c r="F296" s="63">
        <f>1.5*C296</f>
        <v>1169.9850000000001</v>
      </c>
      <c r="G296" s="50">
        <f>F296-C296</f>
        <v>389.99500000000012</v>
      </c>
      <c r="H296" s="169"/>
    </row>
    <row r="298" spans="1:8">
      <c r="A298" s="160" t="s">
        <v>188</v>
      </c>
      <c r="B298" s="160"/>
      <c r="C298" s="160"/>
      <c r="E298" s="160" t="s">
        <v>149</v>
      </c>
      <c r="F298" s="160"/>
      <c r="G298" s="160"/>
      <c r="H298" s="160"/>
    </row>
    <row r="315" spans="1:8" ht="13.5" thickBot="1"/>
    <row r="316" spans="1:8">
      <c r="A316" s="113" t="s">
        <v>5</v>
      </c>
      <c r="B316" s="114"/>
      <c r="C316" s="114"/>
      <c r="D316" s="114"/>
      <c r="E316" s="114"/>
      <c r="F316" s="114"/>
      <c r="G316" s="114"/>
      <c r="H316" s="115"/>
    </row>
    <row r="317" spans="1:8" ht="13.5" thickBot="1">
      <c r="A317" s="116"/>
      <c r="B317" s="117"/>
      <c r="C317" s="117"/>
      <c r="D317" s="117"/>
      <c r="E317" s="117"/>
      <c r="F317" s="117"/>
      <c r="G317" s="117"/>
      <c r="H317" s="119"/>
    </row>
    <row r="319" spans="1:8">
      <c r="A319" s="170" t="s">
        <v>88</v>
      </c>
      <c r="B319" s="170"/>
      <c r="C319" s="50">
        <v>0</v>
      </c>
      <c r="D319" s="50">
        <v>0</v>
      </c>
      <c r="E319" s="50">
        <v>120</v>
      </c>
      <c r="F319" s="50">
        <v>0</v>
      </c>
      <c r="G319" s="50">
        <v>0</v>
      </c>
      <c r="H319" s="170"/>
    </row>
    <row r="321" spans="1:8">
      <c r="A321" s="160" t="s">
        <v>186</v>
      </c>
      <c r="B321" s="160"/>
      <c r="C321" s="160"/>
      <c r="E321" s="160" t="s">
        <v>139</v>
      </c>
      <c r="F321" s="160"/>
      <c r="G321" s="160"/>
      <c r="H321" s="160"/>
    </row>
    <row r="346" spans="1:8">
      <c r="A346" s="170" t="s">
        <v>90</v>
      </c>
      <c r="B346" s="170"/>
      <c r="C346" s="50">
        <v>0</v>
      </c>
      <c r="D346" s="50">
        <v>0</v>
      </c>
      <c r="E346" s="50">
        <v>21.98</v>
      </c>
      <c r="F346" s="50">
        <v>0</v>
      </c>
      <c r="G346" s="54">
        <v>0</v>
      </c>
      <c r="H346" s="170"/>
    </row>
    <row r="348" spans="1:8">
      <c r="A348" s="160" t="s">
        <v>186</v>
      </c>
      <c r="B348" s="160"/>
      <c r="C348" s="160"/>
      <c r="E348" s="160" t="s">
        <v>159</v>
      </c>
      <c r="F348" s="160"/>
      <c r="G348" s="160"/>
      <c r="H348" s="160"/>
    </row>
    <row r="366" spans="1:8" ht="13.5" thickBot="1"/>
    <row r="367" spans="1:8">
      <c r="A367" s="113" t="s">
        <v>7</v>
      </c>
      <c r="B367" s="114"/>
      <c r="C367" s="114"/>
      <c r="D367" s="114"/>
      <c r="E367" s="114"/>
      <c r="F367" s="114"/>
      <c r="G367" s="114"/>
      <c r="H367" s="115"/>
    </row>
    <row r="368" spans="1:8" ht="13.5" thickBot="1">
      <c r="A368" s="116"/>
      <c r="B368" s="117"/>
      <c r="C368" s="117"/>
      <c r="D368" s="117"/>
      <c r="E368" s="117"/>
      <c r="F368" s="117"/>
      <c r="G368" s="117"/>
      <c r="H368" s="118"/>
    </row>
    <row r="370" spans="1:8">
      <c r="A370" s="169" t="s">
        <v>94</v>
      </c>
      <c r="B370" s="169"/>
      <c r="C370" s="50">
        <v>0</v>
      </c>
      <c r="D370" s="50">
        <v>0</v>
      </c>
      <c r="E370" s="50">
        <f>8.35*2</f>
        <v>16.7</v>
      </c>
      <c r="F370" s="50">
        <v>0</v>
      </c>
      <c r="G370" s="50">
        <v>16.7</v>
      </c>
      <c r="H370" s="172"/>
    </row>
    <row r="372" spans="1:8">
      <c r="A372" s="160" t="s">
        <v>186</v>
      </c>
      <c r="B372" s="160"/>
      <c r="C372" s="160"/>
      <c r="E372" s="160" t="s">
        <v>156</v>
      </c>
      <c r="F372" s="160"/>
      <c r="G372" s="160"/>
      <c r="H372" s="160"/>
    </row>
    <row r="383" spans="1:8">
      <c r="A383" s="169" t="s">
        <v>95</v>
      </c>
      <c r="B383" s="169"/>
      <c r="C383" s="50">
        <v>0</v>
      </c>
      <c r="D383" s="50">
        <v>0</v>
      </c>
      <c r="E383" s="50">
        <v>14.95</v>
      </c>
      <c r="F383" s="50">
        <v>0</v>
      </c>
      <c r="G383" s="50">
        <v>14.95</v>
      </c>
      <c r="H383" s="172"/>
    </row>
    <row r="385" spans="1:8">
      <c r="A385" s="160" t="s">
        <v>186</v>
      </c>
      <c r="B385" s="160"/>
      <c r="C385" s="160"/>
      <c r="E385" s="160" t="s">
        <v>192</v>
      </c>
      <c r="F385" s="160"/>
      <c r="G385" s="160"/>
      <c r="H385" s="160"/>
    </row>
    <row r="417" spans="1:8" ht="13.5" thickBot="1"/>
    <row r="418" spans="1:8">
      <c r="A418" s="113" t="s">
        <v>11</v>
      </c>
      <c r="B418" s="114"/>
      <c r="C418" s="114"/>
      <c r="D418" s="114"/>
      <c r="E418" s="114"/>
      <c r="F418" s="114"/>
      <c r="G418" s="114"/>
      <c r="H418" s="115"/>
    </row>
    <row r="419" spans="1:8" ht="13.5" thickBot="1">
      <c r="A419" s="116"/>
      <c r="B419" s="117"/>
      <c r="C419" s="117"/>
      <c r="D419" s="117"/>
      <c r="E419" s="117"/>
      <c r="F419" s="117"/>
      <c r="G419" s="117"/>
      <c r="H419" s="119"/>
    </row>
    <row r="421" spans="1:8">
      <c r="A421" s="169" t="s">
        <v>122</v>
      </c>
      <c r="B421" s="169"/>
      <c r="C421" s="50">
        <v>0</v>
      </c>
      <c r="D421" s="50">
        <v>0</v>
      </c>
      <c r="E421" s="50">
        <v>46.75</v>
      </c>
      <c r="F421" s="50">
        <v>0</v>
      </c>
      <c r="G421" s="50">
        <v>46.75</v>
      </c>
      <c r="H421" s="169"/>
    </row>
    <row r="423" spans="1:8">
      <c r="A423" s="160" t="s">
        <v>186</v>
      </c>
      <c r="B423" s="160"/>
      <c r="C423" s="160"/>
      <c r="E423" s="160" t="s">
        <v>164</v>
      </c>
      <c r="F423" s="160"/>
      <c r="G423" s="160"/>
      <c r="H423" s="160"/>
    </row>
    <row r="442" spans="1:8" ht="13.5" thickBot="1">
      <c r="A442" s="37"/>
      <c r="B442" s="38"/>
      <c r="C442" s="39"/>
      <c r="D442" s="39"/>
      <c r="E442" s="39"/>
      <c r="F442" s="39"/>
      <c r="G442" s="55"/>
      <c r="H442" s="40"/>
    </row>
    <row r="443" spans="1:8" ht="13.5" thickBot="1">
      <c r="A443" s="24"/>
      <c r="B443" s="25" t="s">
        <v>24</v>
      </c>
      <c r="C443" s="35">
        <f>SUM(C1:C441)</f>
        <v>1850.84</v>
      </c>
      <c r="D443" s="35">
        <f>SUM(D1:D441)</f>
        <v>0</v>
      </c>
      <c r="E443" s="35">
        <f>SUM(E1:E441)</f>
        <v>2835.27</v>
      </c>
      <c r="F443" s="35">
        <f>SUM(F1:F441)</f>
        <v>3119.9850000000001</v>
      </c>
      <c r="G443" s="35">
        <f>SUM(G1:G441)</f>
        <v>11499.305000000002</v>
      </c>
      <c r="H443" s="36"/>
    </row>
    <row r="444" spans="1:8" ht="13.5" thickBot="1">
      <c r="G444" s="56"/>
    </row>
    <row r="445" spans="1:8" ht="13.5" thickBot="1">
      <c r="B445" s="26" t="s">
        <v>23</v>
      </c>
      <c r="C445" s="82">
        <f>SUM(G1:G441)</f>
        <v>11499.305000000002</v>
      </c>
      <c r="G445" s="56"/>
    </row>
    <row r="446" spans="1:8">
      <c r="G446" s="56"/>
    </row>
    <row r="447" spans="1:8">
      <c r="A447" s="110" t="s">
        <v>16</v>
      </c>
      <c r="B447" s="110"/>
      <c r="C447" s="110"/>
      <c r="D447" s="110"/>
      <c r="E447" s="110"/>
      <c r="F447" s="110"/>
      <c r="G447" s="110"/>
    </row>
    <row r="448" spans="1:8">
      <c r="A448" s="99" t="s">
        <v>17</v>
      </c>
      <c r="B448" s="100"/>
      <c r="C448" s="100"/>
      <c r="D448" s="100"/>
      <c r="E448" s="100"/>
      <c r="F448" s="100"/>
      <c r="G448" s="101"/>
    </row>
    <row r="449" spans="1:7">
      <c r="A449" s="96" t="s">
        <v>20</v>
      </c>
      <c r="B449" s="97"/>
      <c r="C449" s="97"/>
      <c r="D449" s="97"/>
      <c r="E449" s="97"/>
      <c r="F449" s="97"/>
      <c r="G449" s="98"/>
    </row>
    <row r="450" spans="1:7">
      <c r="A450" s="96" t="s">
        <v>21</v>
      </c>
      <c r="B450" s="97"/>
      <c r="C450" s="97"/>
      <c r="D450" s="97"/>
      <c r="E450" s="97"/>
      <c r="F450" s="97"/>
      <c r="G450" s="98"/>
    </row>
    <row r="451" spans="1:7">
      <c r="A451" s="134" t="s">
        <v>29</v>
      </c>
      <c r="B451" s="135"/>
      <c r="C451" s="135"/>
      <c r="D451" s="135"/>
      <c r="E451" s="135"/>
      <c r="F451" s="135"/>
      <c r="G451" s="136"/>
    </row>
    <row r="452" spans="1:7">
      <c r="A452" s="134" t="s">
        <v>30</v>
      </c>
      <c r="B452" s="135"/>
      <c r="C452" s="135"/>
      <c r="D452" s="135"/>
      <c r="E452" s="135"/>
      <c r="F452" s="135"/>
      <c r="G452" s="136"/>
    </row>
    <row r="453" spans="1:7">
      <c r="A453" s="137" t="s">
        <v>22</v>
      </c>
      <c r="B453" s="138"/>
      <c r="C453" s="138"/>
      <c r="D453" s="138"/>
      <c r="E453" s="138"/>
      <c r="F453" s="138"/>
      <c r="G453" s="139"/>
    </row>
  </sheetData>
  <mergeCells count="56">
    <mergeCell ref="F1:H2"/>
    <mergeCell ref="A1:E2"/>
    <mergeCell ref="A447:G447"/>
    <mergeCell ref="A451:G451"/>
    <mergeCell ref="A452:G452"/>
    <mergeCell ref="A453:G453"/>
    <mergeCell ref="A385:C385"/>
    <mergeCell ref="E385:H385"/>
    <mergeCell ref="A418:H419"/>
    <mergeCell ref="A423:C423"/>
    <mergeCell ref="E423:H423"/>
    <mergeCell ref="A367:H368"/>
    <mergeCell ref="A372:C372"/>
    <mergeCell ref="E372:H372"/>
    <mergeCell ref="A348:C348"/>
    <mergeCell ref="E348:H348"/>
    <mergeCell ref="A104:H105"/>
    <mergeCell ref="A134:H135"/>
    <mergeCell ref="A109:C109"/>
    <mergeCell ref="E109:H109"/>
    <mergeCell ref="A321:C321"/>
    <mergeCell ref="E321:H321"/>
    <mergeCell ref="A293:H294"/>
    <mergeCell ref="A298:C298"/>
    <mergeCell ref="E298:H298"/>
    <mergeCell ref="A316:H317"/>
    <mergeCell ref="A242:C242"/>
    <mergeCell ref="E242:H242"/>
    <mergeCell ref="A265:C265"/>
    <mergeCell ref="E265:H265"/>
    <mergeCell ref="A213:C213"/>
    <mergeCell ref="E213:H213"/>
    <mergeCell ref="A237:H238"/>
    <mergeCell ref="A189:C189"/>
    <mergeCell ref="E189:H189"/>
    <mergeCell ref="A208:H209"/>
    <mergeCell ref="A139:C139"/>
    <mergeCell ref="E139:H139"/>
    <mergeCell ref="A164:C164"/>
    <mergeCell ref="E164:H164"/>
    <mergeCell ref="A80:C80"/>
    <mergeCell ref="E80:H80"/>
    <mergeCell ref="A3:A4"/>
    <mergeCell ref="B3:B4"/>
    <mergeCell ref="C3:H3"/>
    <mergeCell ref="A6:A8"/>
    <mergeCell ref="B6:B8"/>
    <mergeCell ref="C6:C8"/>
    <mergeCell ref="D6:D8"/>
    <mergeCell ref="E6:E8"/>
    <mergeCell ref="F6:F8"/>
    <mergeCell ref="G6:G8"/>
    <mergeCell ref="H6:H8"/>
    <mergeCell ref="A38:H39"/>
    <mergeCell ref="A43:C43"/>
    <mergeCell ref="E43:H43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50" zoomScale="70" zoomScaleNormal="70" workbookViewId="0">
      <selection activeCell="R53" sqref="R53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MSRP_spreadsheet</vt:lpstr>
      <vt:lpstr>Supporting_Calculations</vt:lpstr>
      <vt:lpstr>Reciepts - Documentation</vt:lpstr>
      <vt:lpstr>Sheet1</vt:lpstr>
      <vt:lpstr>MSRP_spreadsheet!Print_Titles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Jake</cp:lastModifiedBy>
  <cp:lastPrinted>2008-01-25T00:54:40Z</cp:lastPrinted>
  <dcterms:created xsi:type="dcterms:W3CDTF">2007-09-19T17:02:49Z</dcterms:created>
  <dcterms:modified xsi:type="dcterms:W3CDTF">2019-02-19T02:29:05Z</dcterms:modified>
</cp:coreProperties>
</file>