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8800" windowHeight="1258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MSRP_spreadsheet!$3:$3</definedName>
  </definedNames>
  <calcPr calcId="171027" fullCalcOnLoad="1"/>
</workbook>
</file>

<file path=xl/calcChain.xml><?xml version="1.0" encoding="utf-8"?>
<calcChain xmlns="http://schemas.openxmlformats.org/spreadsheetml/2006/main">
  <c r="F45" i="2"/>
  <c r="F236" i="3"/>
  <c r="G236"/>
  <c r="G107" i="2"/>
  <c r="G104"/>
  <c r="F87"/>
  <c r="G87"/>
  <c r="G87" i="1"/>
  <c r="F87"/>
  <c r="G186" i="3"/>
  <c r="C210"/>
  <c r="E210"/>
  <c r="F210"/>
  <c r="E161"/>
  <c r="F161"/>
  <c r="G161"/>
  <c r="C161"/>
  <c r="F365"/>
  <c r="G365"/>
  <c r="G210"/>
  <c r="G131" i="2"/>
  <c r="G130"/>
  <c r="G129"/>
  <c r="G128"/>
  <c r="F127"/>
  <c r="G127"/>
  <c r="G126"/>
  <c r="G125"/>
  <c r="G124"/>
  <c r="G123"/>
  <c r="G122"/>
  <c r="G121"/>
  <c r="G120"/>
  <c r="G119"/>
  <c r="G118"/>
  <c r="G117"/>
  <c r="G114"/>
  <c r="G113"/>
  <c r="G112"/>
  <c r="E111"/>
  <c r="G111"/>
  <c r="G108"/>
  <c r="G106"/>
  <c r="G105"/>
  <c r="G102"/>
  <c r="G98"/>
  <c r="G97"/>
  <c r="G96"/>
  <c r="G94"/>
  <c r="G93"/>
  <c r="G92"/>
  <c r="G91"/>
  <c r="G90"/>
  <c r="G89"/>
  <c r="G88"/>
  <c r="G84"/>
  <c r="G83"/>
  <c r="G82"/>
  <c r="G81"/>
  <c r="G80"/>
  <c r="E79"/>
  <c r="F79"/>
  <c r="C79"/>
  <c r="G78"/>
  <c r="G75"/>
  <c r="G74"/>
  <c r="G73"/>
  <c r="G72"/>
  <c r="G71"/>
  <c r="E70"/>
  <c r="F70"/>
  <c r="G70"/>
  <c r="C70"/>
  <c r="G69"/>
  <c r="G66"/>
  <c r="G65"/>
  <c r="G64"/>
  <c r="G63"/>
  <c r="G62"/>
  <c r="G58"/>
  <c r="G57"/>
  <c r="G56"/>
  <c r="G55"/>
  <c r="G52"/>
  <c r="G51"/>
  <c r="G50"/>
  <c r="G49"/>
  <c r="G48"/>
  <c r="G47"/>
  <c r="G46"/>
  <c r="G45"/>
  <c r="G29"/>
  <c r="G28"/>
  <c r="G27"/>
  <c r="G26"/>
  <c r="G25"/>
  <c r="G24"/>
  <c r="G23"/>
  <c r="G22"/>
  <c r="G17"/>
  <c r="G15"/>
  <c r="G14"/>
  <c r="G12"/>
  <c r="C79" i="1"/>
  <c r="C70"/>
  <c r="G75"/>
  <c r="G81"/>
  <c r="E70"/>
  <c r="F70"/>
  <c r="G70"/>
  <c r="E79"/>
  <c r="F79"/>
  <c r="G79"/>
  <c r="G79" i="2"/>
  <c r="E315" i="3"/>
  <c r="G315"/>
  <c r="E111" i="1"/>
  <c r="G118"/>
  <c r="G396" i="3"/>
  <c r="C25"/>
  <c r="G112" i="1"/>
  <c r="G334" i="3"/>
  <c r="G113" i="1"/>
  <c r="G134" i="3"/>
  <c r="F127" i="1"/>
  <c r="G127"/>
  <c r="F80" i="3"/>
  <c r="G80"/>
  <c r="F45" i="1"/>
  <c r="G45"/>
  <c r="E154" i="2"/>
  <c r="D154"/>
  <c r="C154"/>
  <c r="G58" i="1"/>
  <c r="G63"/>
  <c r="G64"/>
  <c r="G65"/>
  <c r="G66"/>
  <c r="C156" i="2"/>
  <c r="G154"/>
  <c r="F154"/>
  <c r="G282" i="3"/>
  <c r="G104" i="1"/>
  <c r="G111" i="3"/>
  <c r="G57" i="1"/>
  <c r="G56"/>
  <c r="F154"/>
  <c r="E154"/>
  <c r="D154"/>
  <c r="C154"/>
  <c r="G131"/>
  <c r="G130"/>
  <c r="G129"/>
  <c r="G128"/>
  <c r="G126"/>
  <c r="G125"/>
  <c r="G124"/>
  <c r="G123"/>
  <c r="G122"/>
  <c r="G121"/>
  <c r="G120"/>
  <c r="G119"/>
  <c r="G117"/>
  <c r="G114"/>
  <c r="G111"/>
  <c r="G108"/>
  <c r="G107"/>
  <c r="G106"/>
  <c r="G105"/>
  <c r="G102"/>
  <c r="G98"/>
  <c r="G97"/>
  <c r="G96"/>
  <c r="G94"/>
  <c r="G93"/>
  <c r="G92"/>
  <c r="G91"/>
  <c r="G90"/>
  <c r="G89"/>
  <c r="G88"/>
  <c r="G84"/>
  <c r="G83"/>
  <c r="G82"/>
  <c r="G80"/>
  <c r="G78"/>
  <c r="G74"/>
  <c r="G73"/>
  <c r="G72"/>
  <c r="G71"/>
  <c r="G69"/>
  <c r="G55"/>
  <c r="G52"/>
  <c r="G51"/>
  <c r="G50"/>
  <c r="G49"/>
  <c r="G48"/>
  <c r="G47"/>
  <c r="G46"/>
  <c r="G29"/>
  <c r="G28"/>
  <c r="G27"/>
  <c r="G26"/>
  <c r="G25"/>
  <c r="G24"/>
  <c r="G23"/>
  <c r="G22"/>
  <c r="G17"/>
  <c r="G15"/>
  <c r="G14"/>
  <c r="G12"/>
  <c r="G11"/>
  <c r="G10"/>
  <c r="C156"/>
  <c r="G154"/>
</calcChain>
</file>

<file path=xl/sharedStrings.xml><?xml version="1.0" encoding="utf-8"?>
<sst xmlns="http://schemas.openxmlformats.org/spreadsheetml/2006/main" count="655" uniqueCount="206">
  <si>
    <t>Exhaust System</t>
  </si>
  <si>
    <t>Front Suspension</t>
  </si>
  <si>
    <t>Rear Suspension</t>
  </si>
  <si>
    <t>Drivetrain</t>
  </si>
  <si>
    <t>Air Management/Intake System</t>
  </si>
  <si>
    <t>Cooling System</t>
  </si>
  <si>
    <t>Noise/Vibration/Harshness</t>
  </si>
  <si>
    <t>Chassis</t>
  </si>
  <si>
    <t>Fuel Management</t>
  </si>
  <si>
    <t>Engine/Motor</t>
  </si>
  <si>
    <t>Electrical</t>
  </si>
  <si>
    <t>Description/Details</t>
  </si>
  <si>
    <t>12 VDC outlet</t>
  </si>
  <si>
    <t>Component</t>
  </si>
  <si>
    <t>Whls. + 50%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</si>
  <si>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</si>
  <si>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</si>
  <si>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</si>
  <si>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</si>
  <si>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</si>
  <si>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</si>
  <si>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</si>
  <si>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Total</t>
  </si>
  <si>
    <t>Subtotals:</t>
  </si>
  <si>
    <t>Sled MSRP or Highest Value of modified components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</si>
  <si>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</si>
  <si>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</si>
  <si>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</si>
  <si>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</si>
  <si>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Tow hitch/rack</t>
  </si>
  <si>
    <t>Handle bar hooks</t>
  </si>
  <si>
    <t>Mirrors</t>
  </si>
  <si>
    <t>Tachometer</t>
  </si>
  <si>
    <t>Electric start</t>
  </si>
  <si>
    <t>Reverse</t>
  </si>
  <si>
    <t>Shocks</t>
  </si>
  <si>
    <t>Other</t>
  </si>
  <si>
    <t>Spark-ignition/compression-ignition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</si>
  <si>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</si>
  <si>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</si>
  <si>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</si>
  <si>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</si>
  <si>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</si>
  <si>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</si>
  <si>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</si>
  <si>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Turbocharger</t>
  </si>
  <si>
    <t>Supercharger</t>
  </si>
  <si>
    <t>Air box/air filter</t>
  </si>
  <si>
    <t>Intercooler</t>
  </si>
  <si>
    <t>Reed valve</t>
  </si>
  <si>
    <t>Rotary valve</t>
  </si>
  <si>
    <t>Boost bottle</t>
  </si>
  <si>
    <t>Fuel injector (PFI, SDI, DI)</t>
  </si>
  <si>
    <t>Throttle body</t>
  </si>
  <si>
    <t>Carburetor</t>
  </si>
  <si>
    <t>Fuel pump</t>
  </si>
  <si>
    <t>Fuel pressure regulator</t>
  </si>
  <si>
    <t>Fuel filter</t>
  </si>
  <si>
    <t>Fuel line</t>
  </si>
  <si>
    <t>Muffler</t>
  </si>
  <si>
    <t>Diesel particulate filter</t>
  </si>
  <si>
    <t>Secondary air pump</t>
  </si>
  <si>
    <t>Oxidation catalyst</t>
  </si>
  <si>
    <t>Air pump plumbing</t>
  </si>
  <si>
    <t>Heat management</t>
  </si>
  <si>
    <t>Skis</t>
  </si>
  <si>
    <t>Springs</t>
  </si>
  <si>
    <t>Trailing arms/A-arms</t>
  </si>
  <si>
    <t>Steering components</t>
  </si>
  <si>
    <t>Wheels</t>
  </si>
  <si>
    <t>Hyfax/sliders</t>
  </si>
  <si>
    <t>Mount points</t>
  </si>
  <si>
    <t>Track</t>
  </si>
  <si>
    <t>Studs</t>
  </si>
  <si>
    <t>Driveshaft/drive sprockets</t>
  </si>
  <si>
    <t>Chaincase/gear box</t>
  </si>
  <si>
    <t>Jackshaft</t>
  </si>
  <si>
    <t>Drive clutch</t>
  </si>
  <si>
    <t>Driven clutch</t>
  </si>
  <si>
    <t>Drive belt</t>
  </si>
  <si>
    <t>CVT guarding/cover</t>
  </si>
  <si>
    <t>Clutch adaptor</t>
  </si>
  <si>
    <t>Radiator</t>
  </si>
  <si>
    <t>Coolant pump</t>
  </si>
  <si>
    <t>Fan</t>
  </si>
  <si>
    <t>Heat exchanger</t>
  </si>
  <si>
    <t>Thermostat</t>
  </si>
  <si>
    <t>Fiberglass packing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</si>
  <si>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</si>
  <si>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</si>
  <si>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</si>
  <si>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</si>
  <si>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</si>
  <si>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</si>
  <si>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</si>
  <si>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</si>
  <si>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</si>
  <si>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</si>
  <si>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</si>
  <si>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</si>
  <si>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</si>
  <si>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Battery(s)</t>
  </si>
  <si>
    <t>Switches</t>
  </si>
  <si>
    <t>Connectors</t>
  </si>
  <si>
    <t>Fuses</t>
  </si>
  <si>
    <t>Lighting</t>
  </si>
  <si>
    <t>Contactor</t>
  </si>
  <si>
    <t>Pulley</t>
  </si>
  <si>
    <t>Belts</t>
  </si>
  <si>
    <t>Stock</t>
  </si>
  <si>
    <t>N/A</t>
  </si>
  <si>
    <t>Custom, equivalent to stock</t>
  </si>
  <si>
    <t>Replaced with higher flow, equivalent body size</t>
  </si>
  <si>
    <t>Stock Injectors</t>
  </si>
  <si>
    <t>Polaris RZR Electronic Throttle Body</t>
  </si>
  <si>
    <t>Header</t>
  </si>
  <si>
    <t>Header/Exhaust wrap</t>
  </si>
  <si>
    <t>Allstar Performance Exhaust Wrap</t>
  </si>
  <si>
    <t>Auxiliary Fan</t>
  </si>
  <si>
    <t>4"</t>
  </si>
  <si>
    <t>Stock Equivalent</t>
  </si>
  <si>
    <t>Ski-Doo E-Throttle</t>
  </si>
  <si>
    <t>For Research Only</t>
  </si>
  <si>
    <t>Any other Sensors, Research Only</t>
  </si>
  <si>
    <t>Flex-Fuel Sensor</t>
  </si>
  <si>
    <t>GM Flex-Fuel Sensor</t>
  </si>
  <si>
    <t>Calculations / Comments</t>
  </si>
  <si>
    <t>Comments</t>
  </si>
  <si>
    <t>Mfg costs more: $418.95*1.5-$418.95 = $209.48</t>
  </si>
  <si>
    <t>Added for flex-fuel capabilities</t>
  </si>
  <si>
    <t>Added for rider experience and transient control, new throttle is higher cost</t>
  </si>
  <si>
    <t>Mfg. quote</t>
  </si>
  <si>
    <t>Lizard Skin</t>
  </si>
  <si>
    <t>1 gallon covers 25 sq. feet (QTY 5 sq. feet)</t>
  </si>
  <si>
    <t>Added for track noise dampening</t>
  </si>
  <si>
    <t>Arctic Cat Stock Wires and Plugs (QTY 2)</t>
  </si>
  <si>
    <t>MSD Wires and Plugs (QTY 1)</t>
  </si>
  <si>
    <t>Spark Plug Wires and Boots</t>
  </si>
  <si>
    <t>MSD Wires and Boots (QTY 1)</t>
  </si>
  <si>
    <t>Rule 10.5.9.1, correct boots and wire would be included in production</t>
  </si>
  <si>
    <t>Rule 10.5.9.1, equivalent to stock</t>
  </si>
  <si>
    <t>Rule 10.5.9.1, higher flow injectors would be included in production</t>
  </si>
  <si>
    <t>Rule 10.5.9.2, Replacement of stock Throttle Body, Mfg higher cost.</t>
  </si>
  <si>
    <t>2 gal./50 sq. ft. = 1 gal. per 25 sq. ft., $74.99 per gal./25 sq. ft. per gal. = $2.99 per sq. ft., QTY 5 sq. ft.*$2.99 = $14.95</t>
  </si>
  <si>
    <t>2. Component MSRP based on Manufacturing Quote + 50%: Quote for 5,000 units = $500,000, per item MSRP would equal $500,000 / 5,000 x 1.5 = $150.00/ea</t>
  </si>
  <si>
    <t>3. Component MSRP based on Wholesale Price + 50%: quote for wholesale is $245, per item MSRP would equal $245 x 1.5 = $367.50</t>
  </si>
  <si>
    <t>4. Component MSRP based on Retail Price for components that are added to sled.</t>
  </si>
  <si>
    <t>5. For substituted components, MSRP based on (higher retail price + 50%) - mfg MSRP: Example, if mfg skis are $400 and aftermarket skis are $325, cost of substitution is ($400*1.5) - $400=$200 to reflect increased customer value.</t>
  </si>
  <si>
    <t>Tunnel Shroud</t>
  </si>
  <si>
    <t>1/8" Rubber Sheet (QTY 2)</t>
  </si>
  <si>
    <t>$8.35 per sheet * 2 QTY = $16.70</t>
  </si>
  <si>
    <t>2018 MSRP (Reciepts - Documentation)</t>
  </si>
  <si>
    <t>2018 MSRP (Calculations)</t>
  </si>
  <si>
    <t>2018 MSRP</t>
  </si>
  <si>
    <t>Rule 10.5.3 MSRP must reflect engine choice first.</t>
  </si>
  <si>
    <t>2018 model year base sled (reflects engine choice)</t>
  </si>
  <si>
    <t>Turbocharger/supercharger plumbing</t>
  </si>
  <si>
    <t>Pipes/tubes</t>
  </si>
  <si>
    <t>Motor Controller</t>
  </si>
  <si>
    <t>Injector Controller</t>
  </si>
  <si>
    <t>Boost Controller</t>
  </si>
  <si>
    <t>Exhaust Gas Temperature (EGT) Sensor</t>
  </si>
  <si>
    <t>Motor Charger</t>
  </si>
  <si>
    <t>Wire/Cable</t>
  </si>
  <si>
    <t>General Sensor(s)</t>
  </si>
  <si>
    <t>Engine Calibration Hardware</t>
  </si>
  <si>
    <t>Engine Calibration Software</t>
  </si>
  <si>
    <t>Added to reduce bulkhead temperatures</t>
  </si>
  <si>
    <t>Tow Hitch</t>
  </si>
  <si>
    <t>Replacement 375G Injectors</t>
  </si>
  <si>
    <t>2018 Arctic Cat ZR 3000 &amp; 2018 Ski-Doo MXZ Sport 600 ACE</t>
  </si>
  <si>
    <t>Closest current manufacturing offer - 2018 Arctic Cat ZR 3000 &amp; Ski Doo MXZ Sport 600 ACE</t>
  </si>
  <si>
    <t>Anti Stab Kit</t>
  </si>
  <si>
    <t>Used to reduce noise from track clips</t>
  </si>
  <si>
    <t>Walker Evans Adjustable Shocks</t>
  </si>
  <si>
    <t>($8,799+$9,049)/2 = $8,924</t>
  </si>
  <si>
    <t>2-way exhaust catalyst</t>
  </si>
  <si>
    <t>Heraeus 2-way Catalyst</t>
  </si>
  <si>
    <t>New costs more: $216.99*1.5-$66.95 = $258.54</t>
  </si>
  <si>
    <t>Front Shocks</t>
  </si>
  <si>
    <t>Ski-Doo Shocks (Replaced) (QTY 2)</t>
  </si>
  <si>
    <t>Rear Shocks</t>
  </si>
  <si>
    <t>Anti Stab Wheel Kit</t>
  </si>
  <si>
    <t>Walker Evans Adjustable Front Shocks</t>
  </si>
  <si>
    <t>Walker Evans Adjustable Rear Shocks</t>
  </si>
  <si>
    <t>Retained from stock Rush   Pro-S for performance</t>
  </si>
  <si>
    <t>Rule 10.5.9.1, radiator would be included in production</t>
  </si>
  <si>
    <t>Radiator fan</t>
  </si>
  <si>
    <t>Rule 10.5.9.1, radiator fan would be included in production</t>
  </si>
  <si>
    <t>Fan and radiator mounts</t>
  </si>
  <si>
    <t>Rule 10.5.9.1, radiator and fan mount would be included in production</t>
  </si>
  <si>
    <t>Camso Ice Ripper XT</t>
  </si>
  <si>
    <t>New costs more: 1.5*$658.11 - $465.20 = $521.97 for</t>
  </si>
  <si>
    <t>Auxiliary Fan and Radiator Fan</t>
  </si>
  <si>
    <t>Supplemental Cooling Radiator</t>
  </si>
  <si>
    <t>Supplemental cooling radiator</t>
  </si>
  <si>
    <t xml:space="preserve">Added to increace performance </t>
  </si>
  <si>
    <t>2*$84.99 for Ski-Doo = $169.98, 2*$325.00 = $650.00 for Polaris, 1.5*$650.00 - $169.98 = $805.02 for added value</t>
  </si>
  <si>
    <t>2*$94.99 for Ski-Doo = $189.98, 2*$325.00 = $650.00 for Polaris, 1.5*$650.00 - $189.98 = $785.02 for added value</t>
  </si>
  <si>
    <t>.</t>
  </si>
  <si>
    <t>Polaris RZR Electronic Throttle Body  (QTY 1)</t>
  </si>
  <si>
    <t>Arctic Cat Throttle Body (Replaced) (QTY 1)</t>
  </si>
  <si>
    <t>Walker Evans Adjustable Shocks (Replaced) (QTY 2)</t>
  </si>
  <si>
    <t>Camso Ripsaw II (Replaced)</t>
  </si>
  <si>
    <t>Arctic Cat Throttle (Replaced)</t>
  </si>
  <si>
    <t>Added for emissions reduction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</si>
</sst>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28"/>
      <name val="BankGothic Md BT"/>
      <family val="2"/>
    </font>
    <font>
      <sz val="11"/>
      <color rgb="FF00610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2" borderId="0" applyNumberFormat="0" applyBorder="0" applyAlignment="0" applyProtection="0"/>
  </cellStyleXfs>
  <cellXfs count="167">
    <xf numFmtId="0" fontId="0" fillId="0" borderId="0" xfId="0"/>
    <xf numFmtId="0" fontId="5" fillId="0" borderId="0" xfId="0" applyFont="1" applyAlignment="1">
      <alignment horizontal="center"/>
    </xf>
    <xf numFmtId="0" fontId="0" fillId="0" borderId="1" xfId="0" applyBorder="1"/>
    <xf numFmtId="0" fontId="3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3" fillId="0" borderId="2" xfId="0" applyFont="1" applyBorder="1" applyAlignment="1">
      <alignment vertical="center"/>
    </xf>
    <xf numFmtId="0" fontId="0" fillId="0" borderId="2" xfId="1" applyNumberFormat="1" applyFont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0" fillId="0" borderId="3" xfId="0" applyBorder="1"/>
    <xf numFmtId="0" fontId="3" fillId="0" borderId="1" xfId="0" applyFont="1" applyBorder="1" applyAlignment="1">
      <alignment horizontal="center" vertical="center"/>
    </xf>
    <xf numFmtId="0" fontId="8" fillId="2" borderId="4" xfId="3" applyBorder="1"/>
    <xf numFmtId="0" fontId="0" fillId="0" borderId="5" xfId="0" applyBorder="1"/>
    <xf numFmtId="0" fontId="0" fillId="0" borderId="6" xfId="0" applyBorder="1" applyAlignment="1">
      <alignment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vertical="center"/>
    </xf>
    <xf numFmtId="0" fontId="0" fillId="0" borderId="7" xfId="0" applyBorder="1"/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9" fillId="2" borderId="4" xfId="3" applyFont="1" applyBorder="1" applyAlignment="1">
      <alignment horizontal="center"/>
    </xf>
    <xf numFmtId="0" fontId="9" fillId="2" borderId="8" xfId="3" applyFont="1" applyBorder="1" applyAlignment="1">
      <alignment horizontal="center"/>
    </xf>
    <xf numFmtId="0" fontId="9" fillId="2" borderId="9" xfId="3" applyFont="1" applyBorder="1" applyAlignment="1">
      <alignment horizontal="center" wrapText="1"/>
    </xf>
    <xf numFmtId="0" fontId="9" fillId="2" borderId="10" xfId="3" applyFont="1" applyBorder="1" applyAlignment="1">
      <alignment horizontal="center" wrapText="1"/>
    </xf>
    <xf numFmtId="0" fontId="9" fillId="2" borderId="11" xfId="3" applyFont="1" applyBorder="1"/>
    <xf numFmtId="0" fontId="9" fillId="2" borderId="9" xfId="3" applyFont="1" applyBorder="1" applyAlignment="1">
      <alignment vertical="center"/>
    </xf>
    <xf numFmtId="0" fontId="9" fillId="2" borderId="10" xfId="3" applyFont="1" applyBorder="1" applyAlignment="1">
      <alignment horizontal="center" vertical="center" wrapText="1"/>
    </xf>
    <xf numFmtId="44" fontId="0" fillId="0" borderId="0" xfId="2" applyFont="1"/>
    <xf numFmtId="44" fontId="9" fillId="2" borderId="12" xfId="2" applyFont="1" applyFill="1" applyBorder="1" applyAlignment="1">
      <alignment horizontal="center" wrapText="1"/>
    </xf>
    <xf numFmtId="44" fontId="3" fillId="0" borderId="1" xfId="2" applyFont="1" applyBorder="1" applyAlignment="1">
      <alignment horizontal="center" vertical="center"/>
    </xf>
    <xf numFmtId="44" fontId="3" fillId="0" borderId="2" xfId="2" applyFont="1" applyBorder="1" applyAlignment="1">
      <alignment horizontal="center" vertical="center"/>
    </xf>
    <xf numFmtId="44" fontId="3" fillId="0" borderId="6" xfId="2" applyFont="1" applyBorder="1" applyAlignment="1">
      <alignment horizontal="center" vertical="center"/>
    </xf>
    <xf numFmtId="44" fontId="9" fillId="2" borderId="12" xfId="2" applyFont="1" applyFill="1" applyBorder="1" applyAlignment="1">
      <alignment horizontal="center" vertical="center"/>
    </xf>
    <xf numFmtId="44" fontId="2" fillId="0" borderId="0" xfId="2" applyFont="1" applyAlignment="1">
      <alignment horizontal="center"/>
    </xf>
    <xf numFmtId="0" fontId="3" fillId="0" borderId="9" xfId="0" applyFont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44" fontId="3" fillId="0" borderId="10" xfId="2" applyFont="1" applyBorder="1" applyAlignment="1">
      <alignment horizontal="center" vertical="center"/>
    </xf>
    <xf numFmtId="44" fontId="9" fillId="2" borderId="9" xfId="2" applyFont="1" applyFill="1" applyBorder="1" applyAlignment="1">
      <alignment horizontal="center" wrapText="1"/>
    </xf>
    <xf numFmtId="44" fontId="9" fillId="2" borderId="10" xfId="2" applyFont="1" applyFill="1" applyBorder="1" applyAlignment="1">
      <alignment horizontal="center" vertical="center"/>
    </xf>
    <xf numFmtId="44" fontId="9" fillId="2" borderId="10" xfId="2" applyFont="1" applyFill="1" applyBorder="1" applyAlignment="1">
      <alignment horizontal="center" wrapText="1"/>
    </xf>
    <xf numFmtId="0" fontId="3" fillId="0" borderId="4" xfId="0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44" fontId="3" fillId="0" borderId="12" xfId="2" applyFont="1" applyBorder="1" applyAlignment="1">
      <alignment horizontal="center" vertical="center"/>
    </xf>
    <xf numFmtId="0" fontId="9" fillId="2" borderId="8" xfId="3" applyFont="1" applyBorder="1" applyAlignment="1">
      <alignment horizontal="center"/>
    </xf>
    <xf numFmtId="0" fontId="0" fillId="0" borderId="9" xfId="0" applyBorder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44" fontId="3" fillId="0" borderId="0" xfId="2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4" fontId="3" fillId="0" borderId="2" xfId="2" applyFont="1" applyFill="1" applyBorder="1" applyAlignment="1">
      <alignment horizontal="center" vertical="center"/>
    </xf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2" applyNumberFormat="1" applyFont="1"/>
    <xf numFmtId="0" fontId="9" fillId="2" borderId="12" xfId="2" applyNumberFormat="1" applyFont="1" applyFill="1" applyBorder="1" applyAlignment="1">
      <alignment horizontal="center" wrapText="1"/>
    </xf>
    <xf numFmtId="0" fontId="0" fillId="0" borderId="0" xfId="0" applyNumberFormat="1"/>
    <xf numFmtId="44" fontId="9" fillId="2" borderId="13" xfId="2" applyFont="1" applyFill="1" applyBorder="1" applyAlignment="1">
      <alignment horizontal="center" wrapText="1"/>
    </xf>
    <xf numFmtId="44" fontId="3" fillId="0" borderId="14" xfId="2" applyFont="1" applyBorder="1" applyAlignment="1">
      <alignment horizontal="center" vertical="center" wrapText="1"/>
    </xf>
    <xf numFmtId="44" fontId="3" fillId="0" borderId="15" xfId="2" applyFont="1" applyBorder="1" applyAlignment="1">
      <alignment horizontal="center" vertical="center" wrapText="1"/>
    </xf>
    <xf numFmtId="44" fontId="3" fillId="0" borderId="16" xfId="2" applyFont="1" applyBorder="1" applyAlignment="1">
      <alignment horizontal="center" vertical="center" wrapText="1"/>
    </xf>
    <xf numFmtId="44" fontId="9" fillId="2" borderId="13" xfId="2" applyFont="1" applyFill="1" applyBorder="1" applyAlignment="1">
      <alignment horizontal="center" vertical="center" wrapText="1"/>
    </xf>
    <xf numFmtId="44" fontId="0" fillId="0" borderId="17" xfId="2" applyFont="1" applyBorder="1"/>
    <xf numFmtId="44" fontId="3" fillId="0" borderId="18" xfId="2" applyFont="1" applyBorder="1" applyAlignment="1">
      <alignment horizontal="center" vertical="center"/>
    </xf>
    <xf numFmtId="44" fontId="3" fillId="0" borderId="19" xfId="2" applyFont="1" applyBorder="1" applyAlignment="1">
      <alignment horizontal="center" vertical="center"/>
    </xf>
    <xf numFmtId="44" fontId="3" fillId="0" borderId="20" xfId="2" applyFont="1" applyBorder="1" applyAlignment="1">
      <alignment horizontal="center" vertical="center"/>
    </xf>
    <xf numFmtId="44" fontId="0" fillId="0" borderId="0" xfId="2" applyFont="1" applyBorder="1"/>
    <xf numFmtId="44" fontId="0" fillId="0" borderId="0" xfId="2" applyFont="1" applyBorder="1" applyAlignment="1">
      <alignment wrapText="1"/>
    </xf>
    <xf numFmtId="0" fontId="0" fillId="0" borderId="4" xfId="0" applyBorder="1"/>
    <xf numFmtId="0" fontId="2" fillId="0" borderId="8" xfId="0" applyFont="1" applyBorder="1" applyAlignment="1">
      <alignment horizontal="center"/>
    </xf>
    <xf numFmtId="44" fontId="2" fillId="0" borderId="8" xfId="2" applyFont="1" applyBorder="1" applyAlignment="1">
      <alignment horizontal="center"/>
    </xf>
    <xf numFmtId="44" fontId="2" fillId="0" borderId="13" xfId="2" applyFont="1" applyBorder="1" applyAlignment="1">
      <alignment horizontal="center"/>
    </xf>
    <xf numFmtId="44" fontId="2" fillId="0" borderId="21" xfId="2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44" fontId="2" fillId="0" borderId="12" xfId="2" applyFont="1" applyBorder="1" applyAlignment="1">
      <alignment horizontal="center"/>
    </xf>
    <xf numFmtId="44" fontId="2" fillId="0" borderId="14" xfId="2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44" fontId="3" fillId="3" borderId="2" xfId="2" applyFont="1" applyFill="1" applyBorder="1" applyAlignment="1">
      <alignment horizontal="center" vertical="center"/>
    </xf>
    <xf numFmtId="44" fontId="3" fillId="3" borderId="19" xfId="2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44" fontId="3" fillId="4" borderId="2" xfId="2" applyFont="1" applyFill="1" applyBorder="1" applyAlignment="1">
      <alignment horizontal="center" vertical="center"/>
    </xf>
    <xf numFmtId="44" fontId="3" fillId="4" borderId="19" xfId="2" applyFont="1" applyFill="1" applyBorder="1" applyAlignment="1">
      <alignment horizontal="center" vertical="center"/>
    </xf>
    <xf numFmtId="44" fontId="3" fillId="4" borderId="15" xfId="2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44" fontId="3" fillId="4" borderId="1" xfId="2" applyFont="1" applyFill="1" applyBorder="1" applyAlignment="1">
      <alignment horizontal="center" vertical="center"/>
    </xf>
    <xf numFmtId="44" fontId="3" fillId="4" borderId="18" xfId="2" applyFont="1" applyFill="1" applyBorder="1" applyAlignment="1">
      <alignment horizontal="center" vertical="center"/>
    </xf>
    <xf numFmtId="44" fontId="3" fillId="4" borderId="14" xfId="2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vertical="center"/>
    </xf>
    <xf numFmtId="44" fontId="2" fillId="4" borderId="15" xfId="2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44" fontId="2" fillId="4" borderId="14" xfId="2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/>
    </xf>
    <xf numFmtId="0" fontId="3" fillId="3" borderId="2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center" vertical="center" wrapText="1"/>
    </xf>
    <xf numFmtId="44" fontId="3" fillId="3" borderId="10" xfId="2" applyFont="1" applyFill="1" applyBorder="1" applyAlignment="1">
      <alignment horizontal="center" vertical="center"/>
    </xf>
    <xf numFmtId="44" fontId="3" fillId="3" borderId="12" xfId="2" applyFont="1" applyFill="1" applyBorder="1" applyAlignment="1">
      <alignment horizontal="center" vertical="center"/>
    </xf>
    <xf numFmtId="0" fontId="3" fillId="3" borderId="9" xfId="0" applyFont="1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44" fontId="3" fillId="0" borderId="5" xfId="2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4" fontId="3" fillId="3" borderId="15" xfId="2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/>
    </xf>
    <xf numFmtId="44" fontId="2" fillId="0" borderId="23" xfId="2" applyFont="1" applyBorder="1" applyAlignment="1">
      <alignment horizontal="center"/>
    </xf>
    <xf numFmtId="44" fontId="2" fillId="0" borderId="24" xfId="2" applyFont="1" applyBorder="1" applyAlignment="1">
      <alignment horizontal="center"/>
    </xf>
    <xf numFmtId="44" fontId="3" fillId="0" borderId="19" xfId="2" applyFont="1" applyFill="1" applyBorder="1" applyAlignment="1">
      <alignment horizontal="center" vertical="center"/>
    </xf>
    <xf numFmtId="44" fontId="3" fillId="0" borderId="15" xfId="2" applyFont="1" applyFill="1" applyBorder="1" applyAlignment="1">
      <alignment horizontal="center" vertical="center" wrapText="1"/>
    </xf>
    <xf numFmtId="44" fontId="2" fillId="0" borderId="14" xfId="2" applyFont="1" applyFill="1" applyBorder="1" applyAlignment="1">
      <alignment horizontal="center" vertical="center" wrapText="1"/>
    </xf>
    <xf numFmtId="44" fontId="0" fillId="0" borderId="0" xfId="0" applyNumberFormat="1"/>
    <xf numFmtId="44" fontId="3" fillId="4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/>
    </xf>
    <xf numFmtId="44" fontId="3" fillId="0" borderId="14" xfId="2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44" fontId="2" fillId="0" borderId="0" xfId="2" applyFont="1" applyBorder="1" applyAlignment="1">
      <alignment horizontal="center"/>
    </xf>
    <xf numFmtId="44" fontId="3" fillId="0" borderId="8" xfId="2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 wrapText="1"/>
    </xf>
    <xf numFmtId="44" fontId="3" fillId="3" borderId="1" xfId="2" applyFont="1" applyFill="1" applyBorder="1" applyAlignment="1">
      <alignment horizontal="center" vertical="center"/>
    </xf>
    <xf numFmtId="44" fontId="3" fillId="3" borderId="18" xfId="2" applyFont="1" applyFill="1" applyBorder="1" applyAlignment="1">
      <alignment horizontal="center" vertical="center"/>
    </xf>
    <xf numFmtId="44" fontId="3" fillId="3" borderId="14" xfId="2" applyFont="1" applyFill="1" applyBorder="1" applyAlignment="1">
      <alignment horizontal="center" vertical="center" wrapText="1"/>
    </xf>
    <xf numFmtId="44" fontId="2" fillId="3" borderId="15" xfId="2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44" fontId="2" fillId="3" borderId="14" xfId="2" applyFont="1" applyFill="1" applyBorder="1" applyAlignment="1">
      <alignment horizontal="center" vertical="center" wrapText="1"/>
    </xf>
    <xf numFmtId="0" fontId="3" fillId="0" borderId="11" xfId="0" applyFont="1" applyBorder="1"/>
    <xf numFmtId="0" fontId="3" fillId="0" borderId="11" xfId="0" applyFont="1" applyBorder="1" applyAlignment="1">
      <alignment horizontal="center"/>
    </xf>
    <xf numFmtId="44" fontId="3" fillId="3" borderId="9" xfId="2" applyFont="1" applyFill="1" applyBorder="1" applyAlignment="1">
      <alignment horizontal="center" vertical="center"/>
    </xf>
    <xf numFmtId="44" fontId="3" fillId="3" borderId="25" xfId="2" applyFont="1" applyFill="1" applyBorder="1" applyAlignment="1">
      <alignment horizontal="center" vertical="center"/>
    </xf>
    <xf numFmtId="44" fontId="3" fillId="0" borderId="9" xfId="2" applyFont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3" fillId="4" borderId="2" xfId="0" applyFont="1" applyFill="1" applyBorder="1" applyAlignment="1">
      <alignment horizontal="left" vertical="center" wrapText="1"/>
    </xf>
    <xf numFmtId="0" fontId="3" fillId="0" borderId="26" xfId="0" applyFont="1" applyBorder="1" applyAlignment="1">
      <alignment horizontal="center" vertical="center" wrapText="1"/>
    </xf>
    <xf numFmtId="0" fontId="7" fillId="2" borderId="8" xfId="3" applyFont="1" applyBorder="1" applyAlignment="1">
      <alignment horizontal="center" vertical="center"/>
    </xf>
    <xf numFmtId="0" fontId="7" fillId="2" borderId="13" xfId="3" applyFont="1" applyBorder="1" applyAlignment="1">
      <alignment horizontal="center" vertical="center"/>
    </xf>
    <xf numFmtId="0" fontId="9" fillId="2" borderId="8" xfId="3" applyFont="1" applyBorder="1" applyAlignment="1">
      <alignment horizontal="center"/>
    </xf>
    <xf numFmtId="0" fontId="9" fillId="2" borderId="13" xfId="3" applyFont="1" applyBorder="1" applyAlignment="1">
      <alignment horizontal="center"/>
    </xf>
    <xf numFmtId="0" fontId="4" fillId="0" borderId="27" xfId="0" applyFont="1" applyBorder="1" applyAlignment="1"/>
    <xf numFmtId="0" fontId="0" fillId="0" borderId="0" xfId="0" applyAlignment="1"/>
    <xf numFmtId="0" fontId="0" fillId="0" borderId="28" xfId="0" applyBorder="1" applyAlignment="1"/>
    <xf numFmtId="0" fontId="4" fillId="0" borderId="7" xfId="0" applyFont="1" applyBorder="1" applyAlignment="1"/>
    <xf numFmtId="0" fontId="0" fillId="0" borderId="29" xfId="0" applyBorder="1" applyAlignment="1"/>
    <xf numFmtId="0" fontId="0" fillId="0" borderId="14" xfId="0" applyBorder="1" applyAlignment="1"/>
    <xf numFmtId="0" fontId="4" fillId="0" borderId="30" xfId="0" applyFont="1" applyBorder="1" applyAlignment="1"/>
    <xf numFmtId="0" fontId="0" fillId="0" borderId="31" xfId="0" applyBorder="1" applyAlignment="1"/>
    <xf numFmtId="0" fontId="0" fillId="0" borderId="16" xfId="0" applyBorder="1" applyAlignment="1"/>
    <xf numFmtId="0" fontId="5" fillId="0" borderId="29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4" fillId="0" borderId="0" xfId="0" applyFont="1" applyBorder="1" applyAlignment="1"/>
    <xf numFmtId="0" fontId="4" fillId="0" borderId="28" xfId="0" applyFont="1" applyBorder="1" applyAlignment="1"/>
    <xf numFmtId="0" fontId="4" fillId="0" borderId="29" xfId="0" applyFont="1" applyBorder="1" applyAlignment="1"/>
    <xf numFmtId="0" fontId="4" fillId="0" borderId="14" xfId="0" applyFont="1" applyBorder="1" applyAlignment="1"/>
    <xf numFmtId="0" fontId="4" fillId="0" borderId="31" xfId="0" applyFont="1" applyBorder="1" applyAlignment="1"/>
    <xf numFmtId="0" fontId="4" fillId="0" borderId="16" xfId="0" applyFont="1" applyBorder="1" applyAlignment="1"/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4" fontId="3" fillId="0" borderId="4" xfId="2" applyFont="1" applyBorder="1" applyAlignment="1">
      <alignment horizontal="center" vertical="center"/>
    </xf>
    <xf numFmtId="44" fontId="3" fillId="0" borderId="8" xfId="2" applyFont="1" applyBorder="1" applyAlignment="1">
      <alignment horizontal="center" vertical="center"/>
    </xf>
    <xf numFmtId="44" fontId="3" fillId="0" borderId="13" xfId="2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Good" xfId="3" builtinId="26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0</xdr:col>
      <xdr:colOff>2838450</xdr:colOff>
      <xdr:row>1</xdr:row>
      <xdr:rowOff>28575</xdr:rowOff>
    </xdr:to>
    <xdr:pic>
      <xdr:nvPicPr>
        <xdr:cNvPr id="1025" name="Picture 1" descr="E:\Clean Snowmobile Club\CleanTeamTrans2ptOutlin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3118" b="36777"/>
        <a:stretch>
          <a:fillRect/>
        </a:stretch>
      </xdr:blipFill>
      <xdr:spPr bwMode="auto">
        <a:xfrm>
          <a:off x="85725" y="0"/>
          <a:ext cx="27527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0</xdr:col>
      <xdr:colOff>2924175</xdr:colOff>
      <xdr:row>1</xdr:row>
      <xdr:rowOff>28575</xdr:rowOff>
    </xdr:to>
    <xdr:pic>
      <xdr:nvPicPr>
        <xdr:cNvPr id="2049" name="Picture 2" descr="E:\Clean Snowmobile Club\CleanTeamTrans2ptOutlin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3118" b="36777"/>
        <a:stretch>
          <a:fillRect/>
        </a:stretch>
      </xdr:blipFill>
      <xdr:spPr bwMode="auto">
        <a:xfrm>
          <a:off x="161925" y="0"/>
          <a:ext cx="2762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114300</xdr:colOff>
      <xdr:row>0</xdr:row>
      <xdr:rowOff>1295400</xdr:rowOff>
    </xdr:to>
    <xdr:pic>
      <xdr:nvPicPr>
        <xdr:cNvPr id="3073" name="Picture 6" descr="E:\Clean Snowmobile Club\CleanTeamTrans2ptOutline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3118" b="36777"/>
        <a:stretch>
          <a:fillRect/>
        </a:stretch>
      </xdr:blipFill>
      <xdr:spPr bwMode="auto">
        <a:xfrm>
          <a:off x="0" y="0"/>
          <a:ext cx="33147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2076450</xdr:colOff>
      <xdr:row>52</xdr:row>
      <xdr:rowOff>114300</xdr:rowOff>
    </xdr:from>
    <xdr:to>
      <xdr:col>1</xdr:col>
      <xdr:colOff>1552257</xdr:colOff>
      <xdr:row>73</xdr:row>
      <xdr:rowOff>85299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33600" y="31623000"/>
          <a:ext cx="2666667" cy="34476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2</xdr:col>
      <xdr:colOff>922840</xdr:colOff>
      <xdr:row>77</xdr:row>
      <xdr:rowOff>117565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35306000"/>
          <a:ext cx="8647619" cy="45714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382495</xdr:colOff>
      <xdr:row>83</xdr:row>
      <xdr:rowOff>23345</xdr:rowOff>
    </xdr:from>
    <xdr:to>
      <xdr:col>6</xdr:col>
      <xdr:colOff>1534145</xdr:colOff>
      <xdr:row>90</xdr:row>
      <xdr:rowOff>20030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17380" y="16060644"/>
          <a:ext cx="7061075" cy="119851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</xdr:col>
      <xdr:colOff>2932872</xdr:colOff>
      <xdr:row>131</xdr:row>
      <xdr:rowOff>101195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47599600"/>
          <a:ext cx="6219048" cy="32380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4</xdr:col>
      <xdr:colOff>249462</xdr:colOff>
      <xdr:row>311</xdr:row>
      <xdr:rowOff>72438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5245000"/>
          <a:ext cx="10876190" cy="469523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778809</xdr:colOff>
      <xdr:row>369</xdr:row>
      <xdr:rowOff>71717</xdr:rowOff>
    </xdr:from>
    <xdr:to>
      <xdr:col>6</xdr:col>
      <xdr:colOff>1015873</xdr:colOff>
      <xdr:row>393</xdr:row>
      <xdr:rowOff>117337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13694" y="64922399"/>
          <a:ext cx="6136963" cy="41430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3</xdr:col>
      <xdr:colOff>1084572</xdr:colOff>
      <xdr:row>422</xdr:row>
      <xdr:rowOff>139179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17957600"/>
          <a:ext cx="10266667" cy="427619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1181660</xdr:colOff>
      <xdr:row>83</xdr:row>
      <xdr:rowOff>27455</xdr:rowOff>
    </xdr:from>
    <xdr:to>
      <xdr:col>1</xdr:col>
      <xdr:colOff>2293287</xdr:colOff>
      <xdr:row>102</xdr:row>
      <xdr:rowOff>154046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10235" y="16064754"/>
          <a:ext cx="4439789" cy="33819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299632</xdr:colOff>
      <xdr:row>103</xdr:row>
      <xdr:rowOff>147730</xdr:rowOff>
    </xdr:from>
    <xdr:to>
      <xdr:col>1</xdr:col>
      <xdr:colOff>3801848</xdr:colOff>
      <xdr:row>106</xdr:row>
      <xdr:rowOff>21806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9157" y="19610667"/>
          <a:ext cx="6897061" cy="38506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2738717</xdr:colOff>
      <xdr:row>369</xdr:row>
      <xdr:rowOff>62753</xdr:rowOff>
    </xdr:from>
    <xdr:to>
      <xdr:col>1</xdr:col>
      <xdr:colOff>1902685</xdr:colOff>
      <xdr:row>385</xdr:row>
      <xdr:rowOff>132317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14917" y="64913435"/>
          <a:ext cx="2434988" cy="280431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53788</xdr:colOff>
      <xdr:row>387</xdr:row>
      <xdr:rowOff>50911</xdr:rowOff>
    </xdr:from>
    <xdr:to>
      <xdr:col>1</xdr:col>
      <xdr:colOff>4429695</xdr:colOff>
      <xdr:row>390</xdr:row>
      <xdr:rowOff>67639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788" y="67977048"/>
          <a:ext cx="7799294" cy="51816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1261665</xdr:colOff>
      <xdr:row>342</xdr:row>
      <xdr:rowOff>139303</xdr:rowOff>
    </xdr:from>
    <xdr:to>
      <xdr:col>6</xdr:col>
      <xdr:colOff>546272</xdr:colOff>
      <xdr:row>354</xdr:row>
      <xdr:rowOff>43860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999140" y="108495703"/>
          <a:ext cx="4990476" cy="1800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298053</xdr:colOff>
      <xdr:row>335</xdr:row>
      <xdr:rowOff>18454</xdr:rowOff>
    </xdr:from>
    <xdr:to>
      <xdr:col>2</xdr:col>
      <xdr:colOff>754610</xdr:colOff>
      <xdr:row>362</xdr:row>
      <xdr:rowOff>119473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07578" y="107254079"/>
          <a:ext cx="8165448" cy="439678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</xdr:col>
      <xdr:colOff>3486943</xdr:colOff>
      <xdr:row>30</xdr:row>
      <xdr:rowOff>109537</xdr:rowOff>
    </xdr:from>
    <xdr:to>
      <xdr:col>6</xdr:col>
      <xdr:colOff>955945</xdr:colOff>
      <xdr:row>38</xdr:row>
      <xdr:rowOff>39721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796484" y="10537031"/>
          <a:ext cx="7612407" cy="119062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466725</xdr:colOff>
      <xdr:row>28</xdr:row>
      <xdr:rowOff>109537</xdr:rowOff>
    </xdr:from>
    <xdr:to>
      <xdr:col>1</xdr:col>
      <xdr:colOff>3833385</xdr:colOff>
      <xdr:row>30</xdr:row>
      <xdr:rowOff>87474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76250" y="10199687"/>
          <a:ext cx="6676190" cy="28571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1728391</xdr:colOff>
      <xdr:row>31</xdr:row>
      <xdr:rowOff>145753</xdr:rowOff>
    </xdr:from>
    <xdr:to>
      <xdr:col>1</xdr:col>
      <xdr:colOff>1343931</xdr:colOff>
      <xdr:row>47</xdr:row>
      <xdr:rowOff>102932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776016" y="10702628"/>
          <a:ext cx="2810778" cy="249717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1221581</xdr:colOff>
      <xdr:row>317</xdr:row>
      <xdr:rowOff>50006</xdr:rowOff>
    </xdr:from>
    <xdr:to>
      <xdr:col>4</xdr:col>
      <xdr:colOff>67160</xdr:colOff>
      <xdr:row>329</xdr:row>
      <xdr:rowOff>138952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0156" y="103524844"/>
          <a:ext cx="9433412" cy="1984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561975</xdr:colOff>
      <xdr:row>6</xdr:row>
      <xdr:rowOff>152400</xdr:rowOff>
    </xdr:from>
    <xdr:to>
      <xdr:col>1</xdr:col>
      <xdr:colOff>3857625</xdr:colOff>
      <xdr:row>21</xdr:row>
      <xdr:rowOff>161925</xdr:rowOff>
    </xdr:to>
    <xdr:pic>
      <xdr:nvPicPr>
        <xdr:cNvPr id="30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61975" y="3209925"/>
          <a:ext cx="6496050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71</xdr:row>
      <xdr:rowOff>38100</xdr:rowOff>
    </xdr:from>
    <xdr:to>
      <xdr:col>8</xdr:col>
      <xdr:colOff>228600</xdr:colOff>
      <xdr:row>73</xdr:row>
      <xdr:rowOff>123825</xdr:rowOff>
    </xdr:to>
    <xdr:pic>
      <xdr:nvPicPr>
        <xdr:cNvPr id="3092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962900" y="13696950"/>
          <a:ext cx="79057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56</xdr:row>
      <xdr:rowOff>57150</xdr:rowOff>
    </xdr:from>
    <xdr:to>
      <xdr:col>5</xdr:col>
      <xdr:colOff>638175</xdr:colOff>
      <xdr:row>68</xdr:row>
      <xdr:rowOff>95250</xdr:rowOff>
    </xdr:to>
    <xdr:pic>
      <xdr:nvPicPr>
        <xdr:cNvPr id="3093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29800" y="11287125"/>
          <a:ext cx="276225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6</xdr:row>
      <xdr:rowOff>133350</xdr:rowOff>
    </xdr:from>
    <xdr:to>
      <xdr:col>6</xdr:col>
      <xdr:colOff>485775</xdr:colOff>
      <xdr:row>22</xdr:row>
      <xdr:rowOff>28575</xdr:rowOff>
    </xdr:to>
    <xdr:pic>
      <xdr:nvPicPr>
        <xdr:cNvPr id="309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363075" y="3190875"/>
          <a:ext cx="45434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3</xdr:col>
      <xdr:colOff>1352550</xdr:colOff>
      <xdr:row>158</xdr:row>
      <xdr:rowOff>76200</xdr:rowOff>
    </xdr:to>
    <xdr:pic>
      <xdr:nvPicPr>
        <xdr:cNvPr id="309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23926800"/>
          <a:ext cx="10496550" cy="3800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163</xdr:row>
      <xdr:rowOff>85725</xdr:rowOff>
    </xdr:from>
    <xdr:to>
      <xdr:col>6</xdr:col>
      <xdr:colOff>1514475</xdr:colOff>
      <xdr:row>183</xdr:row>
      <xdr:rowOff>142875</xdr:rowOff>
    </xdr:to>
    <xdr:pic>
      <xdr:nvPicPr>
        <xdr:cNvPr id="309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781925" y="28584525"/>
          <a:ext cx="71532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164</xdr:row>
      <xdr:rowOff>47625</xdr:rowOff>
    </xdr:from>
    <xdr:to>
      <xdr:col>1</xdr:col>
      <xdr:colOff>3914775</xdr:colOff>
      <xdr:row>165</xdr:row>
      <xdr:rowOff>142875</xdr:rowOff>
    </xdr:to>
    <xdr:pic>
      <xdr:nvPicPr>
        <xdr:cNvPr id="3097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28708350"/>
          <a:ext cx="68008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212</xdr:row>
      <xdr:rowOff>28575</xdr:rowOff>
    </xdr:from>
    <xdr:to>
      <xdr:col>6</xdr:col>
      <xdr:colOff>1524000</xdr:colOff>
      <xdr:row>232</xdr:row>
      <xdr:rowOff>85725</xdr:rowOff>
    </xdr:to>
    <xdr:pic>
      <xdr:nvPicPr>
        <xdr:cNvPr id="309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791450" y="36518850"/>
          <a:ext cx="7153275" cy="329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212</xdr:row>
      <xdr:rowOff>104775</xdr:rowOff>
    </xdr:from>
    <xdr:to>
      <xdr:col>1</xdr:col>
      <xdr:colOff>3257550</xdr:colOff>
      <xdr:row>230</xdr:row>
      <xdr:rowOff>66675</xdr:rowOff>
    </xdr:to>
    <xdr:pic>
      <xdr:nvPicPr>
        <xdr:cNvPr id="309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81075" y="36595050"/>
          <a:ext cx="5476875" cy="287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231</xdr:row>
      <xdr:rowOff>0</xdr:rowOff>
    </xdr:from>
    <xdr:to>
      <xdr:col>6</xdr:col>
      <xdr:colOff>1181100</xdr:colOff>
      <xdr:row>232</xdr:row>
      <xdr:rowOff>19050</xdr:rowOff>
    </xdr:to>
    <xdr:pic>
      <xdr:nvPicPr>
        <xdr:cNvPr id="3100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91475" y="39566850"/>
          <a:ext cx="66103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231</xdr:row>
      <xdr:rowOff>85725</xdr:rowOff>
    </xdr:from>
    <xdr:to>
      <xdr:col>1</xdr:col>
      <xdr:colOff>3819525</xdr:colOff>
      <xdr:row>232</xdr:row>
      <xdr:rowOff>104775</xdr:rowOff>
    </xdr:to>
    <xdr:pic>
      <xdr:nvPicPr>
        <xdr:cNvPr id="310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47675" y="39652575"/>
          <a:ext cx="65722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3876675</xdr:colOff>
      <xdr:row>207</xdr:row>
      <xdr:rowOff>114300</xdr:rowOff>
    </xdr:to>
    <xdr:pic>
      <xdr:nvPicPr>
        <xdr:cNvPr id="310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32404050"/>
          <a:ext cx="7077075" cy="335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238</xdr:row>
      <xdr:rowOff>95250</xdr:rowOff>
    </xdr:from>
    <xdr:to>
      <xdr:col>7</xdr:col>
      <xdr:colOff>409575</xdr:colOff>
      <xdr:row>256</xdr:row>
      <xdr:rowOff>47625</xdr:rowOff>
    </xdr:to>
    <xdr:pic>
      <xdr:nvPicPr>
        <xdr:cNvPr id="310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781925" y="40833675"/>
          <a:ext cx="7658100" cy="2867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239</xdr:row>
      <xdr:rowOff>19050</xdr:rowOff>
    </xdr:from>
    <xdr:to>
      <xdr:col>1</xdr:col>
      <xdr:colOff>4391025</xdr:colOff>
      <xdr:row>255</xdr:row>
      <xdr:rowOff>142875</xdr:rowOff>
    </xdr:to>
    <xdr:pic>
      <xdr:nvPicPr>
        <xdr:cNvPr id="310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23850" y="40919400"/>
          <a:ext cx="726757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</xdr:col>
      <xdr:colOff>2914650</xdr:colOff>
      <xdr:row>280</xdr:row>
      <xdr:rowOff>47625</xdr:rowOff>
    </xdr:to>
    <xdr:pic>
      <xdr:nvPicPr>
        <xdr:cNvPr id="310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43995975"/>
          <a:ext cx="6115050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67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156" sqref="C156"/>
    </sheetView>
  </sheetViews>
  <sheetFormatPr defaultRowHeight="12.75"/>
  <cols>
    <col min="1" max="1" width="46.85546875" customWidth="1"/>
    <col min="2" max="2" width="39.42578125" bestFit="1" customWidth="1"/>
    <col min="3" max="6" width="16.7109375" style="27" customWidth="1"/>
    <col min="7" max="7" width="16.7109375" style="61" customWidth="1"/>
    <col min="8" max="8" width="25.7109375" style="52" customWidth="1"/>
  </cols>
  <sheetData>
    <row r="1" spans="1:8" ht="84.75" customHeight="1" thickBot="1">
      <c r="A1" s="10"/>
      <c r="B1" s="132" t="s">
        <v>153</v>
      </c>
      <c r="C1" s="132"/>
      <c r="D1" s="132"/>
      <c r="E1" s="132"/>
      <c r="F1" s="132"/>
      <c r="G1" s="132"/>
      <c r="H1" s="133"/>
    </row>
    <row r="2" spans="1:8" ht="13.5" thickBot="1"/>
    <row r="3" spans="1:8" ht="15.75" thickBot="1">
      <c r="A3" s="20" t="s">
        <v>13</v>
      </c>
      <c r="B3" s="21" t="s">
        <v>11</v>
      </c>
      <c r="C3" s="134" t="s">
        <v>17</v>
      </c>
      <c r="D3" s="134"/>
      <c r="E3" s="134"/>
      <c r="F3" s="134"/>
      <c r="G3" s="134"/>
      <c r="H3" s="135"/>
    </row>
    <row r="4" spans="1:8" s="8" customFormat="1" ht="75.75" thickBot="1">
      <c r="A4" s="2"/>
      <c r="B4" s="15"/>
      <c r="C4" s="37" t="s">
        <v>131</v>
      </c>
      <c r="D4" s="39" t="s">
        <v>14</v>
      </c>
      <c r="E4" s="39" t="s">
        <v>25</v>
      </c>
      <c r="F4" s="39" t="s">
        <v>26</v>
      </c>
      <c r="G4" s="28" t="s">
        <v>24</v>
      </c>
      <c r="H4" s="56" t="s">
        <v>127</v>
      </c>
    </row>
    <row r="5" spans="1:8" ht="13.5" thickBot="1">
      <c r="A5" s="11"/>
      <c r="B5" s="9"/>
      <c r="C5" s="29"/>
      <c r="D5" s="29"/>
      <c r="E5" s="29"/>
      <c r="F5" s="29"/>
      <c r="G5" s="62"/>
      <c r="H5" s="57"/>
    </row>
    <row r="6" spans="1:8" ht="39" thickBot="1">
      <c r="A6" s="24" t="s">
        <v>155</v>
      </c>
      <c r="B6" s="78" t="s">
        <v>171</v>
      </c>
      <c r="C6" s="79"/>
      <c r="D6" s="79"/>
      <c r="E6" s="79"/>
      <c r="F6" s="79"/>
      <c r="G6" s="80">
        <v>8924</v>
      </c>
      <c r="H6" s="88" t="s">
        <v>154</v>
      </c>
    </row>
    <row r="7" spans="1:8" ht="13.5" thickBot="1">
      <c r="A7" s="16"/>
      <c r="B7" s="13"/>
      <c r="C7" s="31"/>
      <c r="D7" s="31"/>
      <c r="E7" s="31"/>
      <c r="F7" s="31"/>
      <c r="G7" s="64"/>
      <c r="H7" s="59"/>
    </row>
    <row r="8" spans="1:8" ht="15.75" thickBot="1">
      <c r="A8" s="25" t="s">
        <v>18</v>
      </c>
      <c r="B8" s="26"/>
      <c r="C8" s="38"/>
      <c r="D8" s="38"/>
      <c r="E8" s="38"/>
      <c r="F8" s="38"/>
      <c r="G8" s="32"/>
      <c r="H8" s="60"/>
    </row>
    <row r="9" spans="1:8">
      <c r="A9" s="116" t="s">
        <v>168</v>
      </c>
      <c r="B9" s="117" t="s">
        <v>109</v>
      </c>
      <c r="C9" s="118"/>
      <c r="D9" s="118"/>
      <c r="E9" s="118"/>
      <c r="F9" s="118"/>
      <c r="G9" s="119">
        <v>0</v>
      </c>
      <c r="H9" s="120"/>
    </row>
    <row r="10" spans="1:8">
      <c r="A10" s="4" t="s">
        <v>12</v>
      </c>
      <c r="B10" s="3" t="s">
        <v>110</v>
      </c>
      <c r="C10" s="30"/>
      <c r="D10" s="30"/>
      <c r="E10" s="30"/>
      <c r="F10" s="30"/>
      <c r="G10" s="63">
        <f t="shared" ref="G10:G72" si="0">MAX(C10:F10)</f>
        <v>0</v>
      </c>
      <c r="H10" s="58"/>
    </row>
    <row r="11" spans="1:8">
      <c r="A11" s="4" t="s">
        <v>30</v>
      </c>
      <c r="B11" s="3" t="s">
        <v>110</v>
      </c>
      <c r="C11" s="30"/>
      <c r="D11" s="30"/>
      <c r="E11" s="30"/>
      <c r="F11" s="30"/>
      <c r="G11" s="63">
        <f t="shared" si="0"/>
        <v>0</v>
      </c>
      <c r="H11" s="58"/>
    </row>
    <row r="12" spans="1:8">
      <c r="A12" s="4" t="s">
        <v>31</v>
      </c>
      <c r="B12" s="3" t="s">
        <v>110</v>
      </c>
      <c r="C12" s="30"/>
      <c r="D12" s="30"/>
      <c r="E12" s="30"/>
      <c r="F12" s="30"/>
      <c r="G12" s="63">
        <f t="shared" si="0"/>
        <v>0</v>
      </c>
      <c r="H12" s="58"/>
    </row>
    <row r="13" spans="1:8">
      <c r="A13" s="97" t="s">
        <v>32</v>
      </c>
      <c r="B13" s="75" t="s">
        <v>109</v>
      </c>
      <c r="C13" s="76"/>
      <c r="D13" s="76"/>
      <c r="E13" s="76"/>
      <c r="F13" s="76"/>
      <c r="G13" s="77">
        <v>0</v>
      </c>
      <c r="H13" s="101"/>
    </row>
    <row r="14" spans="1:8">
      <c r="A14" s="4" t="s">
        <v>33</v>
      </c>
      <c r="B14" s="3" t="s">
        <v>109</v>
      </c>
      <c r="C14" s="30"/>
      <c r="D14" s="30"/>
      <c r="E14" s="30"/>
      <c r="F14" s="30"/>
      <c r="G14" s="63">
        <f t="shared" si="0"/>
        <v>0</v>
      </c>
      <c r="H14" s="58"/>
    </row>
    <row r="15" spans="1:8">
      <c r="A15" s="4" t="s">
        <v>34</v>
      </c>
      <c r="B15" s="3" t="s">
        <v>110</v>
      </c>
      <c r="C15" s="30"/>
      <c r="D15" s="30"/>
      <c r="E15" s="30"/>
      <c r="F15" s="30"/>
      <c r="G15" s="63">
        <f t="shared" si="0"/>
        <v>0</v>
      </c>
      <c r="H15" s="58"/>
    </row>
    <row r="16" spans="1:8">
      <c r="A16" s="89" t="s">
        <v>35</v>
      </c>
      <c r="B16" s="75" t="s">
        <v>109</v>
      </c>
      <c r="C16" s="76"/>
      <c r="D16" s="76"/>
      <c r="E16" s="76"/>
      <c r="F16" s="76"/>
      <c r="G16" s="77">
        <v>0</v>
      </c>
      <c r="H16" s="101"/>
    </row>
    <row r="17" spans="1:8">
      <c r="A17" s="5" t="s">
        <v>36</v>
      </c>
      <c r="B17" s="3" t="s">
        <v>110</v>
      </c>
      <c r="C17" s="30"/>
      <c r="D17" s="30"/>
      <c r="E17" s="30"/>
      <c r="F17" s="30"/>
      <c r="G17" s="63">
        <f t="shared" si="0"/>
        <v>0</v>
      </c>
      <c r="H17" s="58"/>
    </row>
    <row r="18" spans="1:8" ht="13.5" thickBot="1">
      <c r="A18" s="12"/>
      <c r="B18" s="13"/>
      <c r="C18" s="31"/>
      <c r="D18" s="31"/>
      <c r="E18" s="31"/>
      <c r="F18" s="31"/>
      <c r="G18" s="64"/>
      <c r="H18" s="59"/>
    </row>
    <row r="19" spans="1:8" ht="15.75" thickBot="1">
      <c r="A19" s="25" t="s">
        <v>9</v>
      </c>
      <c r="B19" s="26"/>
      <c r="C19" s="38"/>
      <c r="D19" s="38"/>
      <c r="E19" s="38"/>
      <c r="F19" s="38"/>
      <c r="G19" s="32"/>
      <c r="H19" s="60"/>
    </row>
    <row r="20" spans="1:8" ht="25.5">
      <c r="A20" s="92" t="s">
        <v>37</v>
      </c>
      <c r="B20" s="117" t="s">
        <v>120</v>
      </c>
      <c r="C20" s="118"/>
      <c r="D20" s="118"/>
      <c r="E20" s="118"/>
      <c r="F20" s="118"/>
      <c r="G20" s="119">
        <v>0</v>
      </c>
      <c r="H20" s="74" t="s">
        <v>140</v>
      </c>
    </row>
    <row r="21" spans="1:8" ht="38.25">
      <c r="A21" s="130" t="s">
        <v>137</v>
      </c>
      <c r="B21" s="83" t="s">
        <v>138</v>
      </c>
      <c r="C21" s="84">
        <v>37.9</v>
      </c>
      <c r="D21" s="84"/>
      <c r="E21" s="84">
        <v>22.43</v>
      </c>
      <c r="F21" s="84">
        <v>0</v>
      </c>
      <c r="G21" s="85">
        <v>0</v>
      </c>
      <c r="H21" s="90" t="s">
        <v>139</v>
      </c>
    </row>
    <row r="22" spans="1:8">
      <c r="A22" s="5" t="s">
        <v>38</v>
      </c>
      <c r="B22" s="3" t="s">
        <v>109</v>
      </c>
      <c r="C22" s="30"/>
      <c r="D22" s="30"/>
      <c r="E22" s="30"/>
      <c r="F22" s="30"/>
      <c r="G22" s="63">
        <f t="shared" si="0"/>
        <v>0</v>
      </c>
      <c r="H22" s="58"/>
    </row>
    <row r="23" spans="1:8">
      <c r="A23" s="5" t="s">
        <v>39</v>
      </c>
      <c r="B23" s="3" t="s">
        <v>109</v>
      </c>
      <c r="C23" s="30"/>
      <c r="D23" s="30"/>
      <c r="E23" s="30"/>
      <c r="F23" s="30"/>
      <c r="G23" s="63">
        <f t="shared" si="0"/>
        <v>0</v>
      </c>
      <c r="H23" s="58"/>
    </row>
    <row r="24" spans="1:8">
      <c r="A24" s="5" t="s">
        <v>40</v>
      </c>
      <c r="B24" s="3" t="s">
        <v>109</v>
      </c>
      <c r="C24" s="30"/>
      <c r="D24" s="30"/>
      <c r="E24" s="30"/>
      <c r="F24" s="30"/>
      <c r="G24" s="63">
        <f t="shared" si="0"/>
        <v>0</v>
      </c>
      <c r="H24" s="58"/>
    </row>
    <row r="25" spans="1:8">
      <c r="A25" s="110" t="s">
        <v>41</v>
      </c>
      <c r="B25" s="48" t="s">
        <v>109</v>
      </c>
      <c r="C25" s="50"/>
      <c r="D25" s="50"/>
      <c r="E25" s="50"/>
      <c r="F25" s="50"/>
      <c r="G25" s="105">
        <f t="shared" si="0"/>
        <v>0</v>
      </c>
      <c r="H25" s="106"/>
    </row>
    <row r="26" spans="1:8">
      <c r="A26" s="5" t="s">
        <v>42</v>
      </c>
      <c r="B26" s="3" t="s">
        <v>110</v>
      </c>
      <c r="C26" s="30"/>
      <c r="D26" s="30"/>
      <c r="E26" s="30"/>
      <c r="F26" s="30"/>
      <c r="G26" s="63">
        <f t="shared" si="0"/>
        <v>0</v>
      </c>
      <c r="H26" s="58"/>
    </row>
    <row r="27" spans="1:8">
      <c r="A27" s="5" t="s">
        <v>43</v>
      </c>
      <c r="B27" s="3" t="s">
        <v>110</v>
      </c>
      <c r="C27" s="30"/>
      <c r="D27" s="30"/>
      <c r="E27" s="30"/>
      <c r="F27" s="30"/>
      <c r="G27" s="63">
        <f t="shared" si="0"/>
        <v>0</v>
      </c>
      <c r="H27" s="58"/>
    </row>
    <row r="28" spans="1:8">
      <c r="A28" s="4" t="s">
        <v>44</v>
      </c>
      <c r="B28" s="3" t="s">
        <v>110</v>
      </c>
      <c r="C28" s="30"/>
      <c r="D28" s="30"/>
      <c r="E28" s="30"/>
      <c r="F28" s="30"/>
      <c r="G28" s="63">
        <f t="shared" si="0"/>
        <v>0</v>
      </c>
      <c r="H28" s="58"/>
    </row>
    <row r="29" spans="1:8">
      <c r="A29" s="4" t="s">
        <v>36</v>
      </c>
      <c r="B29" s="3" t="s">
        <v>110</v>
      </c>
      <c r="C29" s="30"/>
      <c r="D29" s="30"/>
      <c r="E29" s="30"/>
      <c r="F29" s="30"/>
      <c r="G29" s="63">
        <f t="shared" si="0"/>
        <v>0</v>
      </c>
      <c r="H29" s="58"/>
    </row>
    <row r="30" spans="1:8" ht="13.5" thickBot="1">
      <c r="A30" s="14"/>
      <c r="B30" s="13"/>
      <c r="C30" s="31"/>
      <c r="D30" s="31"/>
      <c r="E30" s="31"/>
      <c r="F30" s="31"/>
      <c r="G30" s="64"/>
      <c r="H30" s="59"/>
    </row>
    <row r="31" spans="1:8" ht="15.75" thickBot="1">
      <c r="A31" s="25" t="s">
        <v>4</v>
      </c>
      <c r="B31" s="26"/>
      <c r="C31" s="38"/>
      <c r="D31" s="38"/>
      <c r="E31" s="38"/>
      <c r="F31" s="38"/>
      <c r="G31" s="32"/>
      <c r="H31" s="60"/>
    </row>
    <row r="32" spans="1:8">
      <c r="A32" s="5" t="s">
        <v>45</v>
      </c>
      <c r="B32" s="117" t="s">
        <v>110</v>
      </c>
      <c r="C32" s="118"/>
      <c r="D32" s="118"/>
      <c r="E32" s="118"/>
      <c r="F32" s="118"/>
      <c r="G32" s="119">
        <v>0</v>
      </c>
      <c r="H32" s="120"/>
    </row>
    <row r="33" spans="1:8">
      <c r="A33" s="5" t="s">
        <v>46</v>
      </c>
      <c r="B33" s="75" t="s">
        <v>110</v>
      </c>
      <c r="C33" s="76"/>
      <c r="D33" s="76"/>
      <c r="E33" s="76"/>
      <c r="F33" s="76"/>
      <c r="G33" s="77">
        <v>0</v>
      </c>
      <c r="H33" s="101"/>
    </row>
    <row r="34" spans="1:8">
      <c r="A34" s="5" t="s">
        <v>156</v>
      </c>
      <c r="B34" s="75" t="s">
        <v>110</v>
      </c>
      <c r="C34" s="76"/>
      <c r="D34" s="76"/>
      <c r="E34" s="76"/>
      <c r="F34" s="76"/>
      <c r="G34" s="77">
        <v>0</v>
      </c>
      <c r="H34" s="101"/>
    </row>
    <row r="35" spans="1:8" ht="25.5">
      <c r="A35" s="89" t="s">
        <v>47</v>
      </c>
      <c r="B35" s="75" t="s">
        <v>111</v>
      </c>
      <c r="C35" s="76"/>
      <c r="D35" s="76"/>
      <c r="E35" s="76"/>
      <c r="F35" s="76"/>
      <c r="G35" s="77">
        <v>0</v>
      </c>
      <c r="H35" s="121" t="s">
        <v>140</v>
      </c>
    </row>
    <row r="36" spans="1:8">
      <c r="A36" s="5" t="s">
        <v>48</v>
      </c>
      <c r="B36" s="75" t="s">
        <v>110</v>
      </c>
      <c r="C36" s="76"/>
      <c r="D36" s="76"/>
      <c r="E36" s="76"/>
      <c r="F36" s="76"/>
      <c r="G36" s="77">
        <v>0</v>
      </c>
      <c r="H36" s="101"/>
    </row>
    <row r="37" spans="1:8">
      <c r="A37" s="5" t="s">
        <v>49</v>
      </c>
      <c r="B37" s="75" t="s">
        <v>110</v>
      </c>
      <c r="C37" s="76"/>
      <c r="D37" s="76"/>
      <c r="E37" s="76"/>
      <c r="F37" s="76"/>
      <c r="G37" s="77">
        <v>0</v>
      </c>
      <c r="H37" s="101"/>
    </row>
    <row r="38" spans="1:8">
      <c r="A38" s="5" t="s">
        <v>50</v>
      </c>
      <c r="B38" s="75" t="s">
        <v>110</v>
      </c>
      <c r="C38" s="76"/>
      <c r="D38" s="76"/>
      <c r="E38" s="76"/>
      <c r="F38" s="76"/>
      <c r="G38" s="77">
        <v>0</v>
      </c>
      <c r="H38" s="101"/>
    </row>
    <row r="39" spans="1:8">
      <c r="A39" s="5" t="s">
        <v>51</v>
      </c>
      <c r="B39" s="75" t="s">
        <v>110</v>
      </c>
      <c r="C39" s="76"/>
      <c r="D39" s="76"/>
      <c r="E39" s="76"/>
      <c r="F39" s="76"/>
      <c r="G39" s="77">
        <v>0</v>
      </c>
      <c r="H39" s="121"/>
    </row>
    <row r="40" spans="1:8">
      <c r="A40" s="5" t="s">
        <v>44</v>
      </c>
      <c r="B40" s="75" t="s">
        <v>110</v>
      </c>
      <c r="C40" s="76"/>
      <c r="D40" s="76"/>
      <c r="E40" s="76"/>
      <c r="F40" s="76"/>
      <c r="G40" s="77">
        <v>0</v>
      </c>
      <c r="H40" s="101"/>
    </row>
    <row r="41" spans="1:8">
      <c r="A41" s="5" t="s">
        <v>36</v>
      </c>
      <c r="B41" s="75" t="s">
        <v>110</v>
      </c>
      <c r="C41" s="76"/>
      <c r="D41" s="76"/>
      <c r="E41" s="76"/>
      <c r="F41" s="76"/>
      <c r="G41" s="77">
        <v>0</v>
      </c>
      <c r="H41" s="101"/>
    </row>
    <row r="42" spans="1:8" ht="13.5" thickBot="1">
      <c r="A42" s="92"/>
      <c r="B42" s="75"/>
      <c r="C42" s="76"/>
      <c r="D42" s="76"/>
      <c r="E42" s="76"/>
      <c r="F42" s="76"/>
      <c r="G42" s="77"/>
      <c r="H42" s="101"/>
    </row>
    <row r="43" spans="1:8" ht="15.75" thickBot="1">
      <c r="A43" s="25" t="s">
        <v>8</v>
      </c>
      <c r="B43" s="26"/>
      <c r="C43" s="38"/>
      <c r="D43" s="38"/>
      <c r="E43" s="38"/>
      <c r="F43" s="38"/>
      <c r="G43" s="32"/>
      <c r="H43" s="60"/>
    </row>
    <row r="44" spans="1:8" ht="38.25">
      <c r="A44" s="116" t="s">
        <v>52</v>
      </c>
      <c r="B44" s="117" t="s">
        <v>112</v>
      </c>
      <c r="C44" s="118">
        <v>163.9</v>
      </c>
      <c r="D44" s="118"/>
      <c r="E44" s="118">
        <v>115.98</v>
      </c>
      <c r="F44" s="118"/>
      <c r="G44" s="119">
        <v>0</v>
      </c>
      <c r="H44" s="123" t="s">
        <v>141</v>
      </c>
    </row>
    <row r="45" spans="1:8" ht="51">
      <c r="A45" s="87" t="s">
        <v>53</v>
      </c>
      <c r="B45" s="78" t="s">
        <v>114</v>
      </c>
      <c r="C45" s="79">
        <v>418.95</v>
      </c>
      <c r="D45" s="79"/>
      <c r="E45" s="79">
        <v>359.99</v>
      </c>
      <c r="F45" s="79">
        <f>C45*1.5</f>
        <v>628.42499999999995</v>
      </c>
      <c r="G45" s="80">
        <f>F45-C45</f>
        <v>209.47499999999997</v>
      </c>
      <c r="H45" s="88" t="s">
        <v>142</v>
      </c>
    </row>
    <row r="46" spans="1:8">
      <c r="A46" s="5" t="s">
        <v>54</v>
      </c>
      <c r="B46" s="3" t="s">
        <v>110</v>
      </c>
      <c r="C46" s="30"/>
      <c r="D46" s="30"/>
      <c r="E46" s="30"/>
      <c r="F46" s="30"/>
      <c r="G46" s="63">
        <f t="shared" si="0"/>
        <v>0</v>
      </c>
      <c r="H46" s="58"/>
    </row>
    <row r="47" spans="1:8">
      <c r="A47" s="5" t="s">
        <v>55</v>
      </c>
      <c r="B47" s="3" t="s">
        <v>109</v>
      </c>
      <c r="C47" s="30"/>
      <c r="D47" s="30"/>
      <c r="E47" s="30"/>
      <c r="F47" s="30"/>
      <c r="G47" s="63">
        <f t="shared" si="0"/>
        <v>0</v>
      </c>
      <c r="H47" s="58"/>
    </row>
    <row r="48" spans="1:8">
      <c r="A48" s="5" t="s">
        <v>56</v>
      </c>
      <c r="B48" s="3" t="s">
        <v>109</v>
      </c>
      <c r="C48" s="30"/>
      <c r="D48" s="30"/>
      <c r="E48" s="30"/>
      <c r="F48" s="30"/>
      <c r="G48" s="63">
        <f t="shared" si="0"/>
        <v>0</v>
      </c>
      <c r="H48" s="58"/>
    </row>
    <row r="49" spans="1:8">
      <c r="A49" s="5" t="s">
        <v>57</v>
      </c>
      <c r="B49" s="3" t="s">
        <v>109</v>
      </c>
      <c r="C49" s="30"/>
      <c r="D49" s="30"/>
      <c r="E49" s="30"/>
      <c r="F49" s="30"/>
      <c r="G49" s="63">
        <f t="shared" si="0"/>
        <v>0</v>
      </c>
      <c r="H49" s="58"/>
    </row>
    <row r="50" spans="1:8">
      <c r="A50" s="5" t="s">
        <v>58</v>
      </c>
      <c r="B50" s="3" t="s">
        <v>109</v>
      </c>
      <c r="C50" s="30"/>
      <c r="D50" s="30"/>
      <c r="E50" s="30"/>
      <c r="F50" s="30"/>
      <c r="G50" s="63">
        <f t="shared" si="0"/>
        <v>0</v>
      </c>
      <c r="H50" s="58"/>
    </row>
    <row r="51" spans="1:8">
      <c r="A51" s="5" t="s">
        <v>44</v>
      </c>
      <c r="B51" s="3" t="s">
        <v>110</v>
      </c>
      <c r="C51" s="30"/>
      <c r="D51" s="30"/>
      <c r="E51" s="30"/>
      <c r="F51" s="30"/>
      <c r="G51" s="63">
        <f t="shared" si="0"/>
        <v>0</v>
      </c>
      <c r="H51" s="58"/>
    </row>
    <row r="52" spans="1:8">
      <c r="A52" s="5" t="s">
        <v>36</v>
      </c>
      <c r="B52" s="3" t="s">
        <v>110</v>
      </c>
      <c r="C52" s="30"/>
      <c r="D52" s="30"/>
      <c r="E52" s="30"/>
      <c r="F52" s="30"/>
      <c r="G52" s="63">
        <f t="shared" si="0"/>
        <v>0</v>
      </c>
      <c r="H52" s="58"/>
    </row>
    <row r="53" spans="1:8" ht="13.5" thickBot="1">
      <c r="A53" s="12"/>
      <c r="B53" s="13"/>
      <c r="C53" s="31"/>
      <c r="D53" s="31"/>
      <c r="E53" s="31"/>
      <c r="F53" s="31"/>
      <c r="G53" s="64"/>
      <c r="H53" s="59"/>
    </row>
    <row r="54" spans="1:8" ht="15.75" thickBot="1">
      <c r="A54" s="25" t="s">
        <v>0</v>
      </c>
      <c r="B54" s="26"/>
      <c r="C54" s="38"/>
      <c r="D54" s="38"/>
      <c r="E54" s="38"/>
      <c r="F54" s="38"/>
      <c r="G54" s="32"/>
      <c r="H54" s="60"/>
    </row>
    <row r="55" spans="1:8" ht="25.5">
      <c r="A55" s="17" t="s">
        <v>59</v>
      </c>
      <c r="B55" s="18" t="s">
        <v>120</v>
      </c>
      <c r="C55" s="29"/>
      <c r="D55" s="29"/>
      <c r="E55" s="29"/>
      <c r="F55" s="29"/>
      <c r="G55" s="62">
        <f t="shared" si="0"/>
        <v>0</v>
      </c>
      <c r="H55" s="74" t="s">
        <v>140</v>
      </c>
    </row>
    <row r="56" spans="1:8" ht="25.5">
      <c r="A56" s="17" t="s">
        <v>115</v>
      </c>
      <c r="B56" s="18" t="s">
        <v>120</v>
      </c>
      <c r="C56" s="29"/>
      <c r="D56" s="29"/>
      <c r="E56" s="29"/>
      <c r="F56" s="29"/>
      <c r="G56" s="62">
        <f t="shared" si="0"/>
        <v>0</v>
      </c>
      <c r="H56" s="74" t="s">
        <v>140</v>
      </c>
    </row>
    <row r="57" spans="1:8" ht="25.5">
      <c r="A57" s="91" t="s">
        <v>116</v>
      </c>
      <c r="B57" s="78" t="s">
        <v>117</v>
      </c>
      <c r="C57" s="79"/>
      <c r="D57" s="79"/>
      <c r="E57" s="79">
        <v>9.99</v>
      </c>
      <c r="F57" s="79"/>
      <c r="G57" s="80">
        <f t="shared" si="0"/>
        <v>9.99</v>
      </c>
      <c r="H57" s="81" t="s">
        <v>167</v>
      </c>
    </row>
    <row r="58" spans="1:8" ht="25.5">
      <c r="A58" s="87" t="s">
        <v>176</v>
      </c>
      <c r="B58" s="78" t="s">
        <v>177</v>
      </c>
      <c r="C58" s="79"/>
      <c r="D58" s="79"/>
      <c r="E58" s="79">
        <v>74.489999999999995</v>
      </c>
      <c r="F58" s="79"/>
      <c r="G58" s="80">
        <f t="shared" si="0"/>
        <v>74.489999999999995</v>
      </c>
      <c r="H58" s="81" t="s">
        <v>205</v>
      </c>
    </row>
    <row r="59" spans="1:8">
      <c r="A59" s="5" t="s">
        <v>157</v>
      </c>
      <c r="B59" s="75" t="s">
        <v>110</v>
      </c>
      <c r="C59" s="76"/>
      <c r="D59" s="76"/>
      <c r="E59" s="76"/>
      <c r="F59" s="76"/>
      <c r="G59" s="77">
        <v>0</v>
      </c>
      <c r="H59" s="101"/>
    </row>
    <row r="60" spans="1:8">
      <c r="A60" s="5" t="s">
        <v>60</v>
      </c>
      <c r="B60" s="75" t="s">
        <v>110</v>
      </c>
      <c r="C60" s="76"/>
      <c r="D60" s="76"/>
      <c r="E60" s="76"/>
      <c r="F60" s="76"/>
      <c r="G60" s="77">
        <v>0</v>
      </c>
      <c r="H60" s="101"/>
    </row>
    <row r="61" spans="1:8">
      <c r="A61" s="5" t="s">
        <v>62</v>
      </c>
      <c r="B61" s="75" t="s">
        <v>110</v>
      </c>
      <c r="C61" s="76"/>
      <c r="D61" s="76"/>
      <c r="E61" s="76"/>
      <c r="F61" s="76"/>
      <c r="G61" s="77">
        <v>0</v>
      </c>
      <c r="H61" s="101"/>
    </row>
    <row r="62" spans="1:8">
      <c r="A62" s="5" t="s">
        <v>61</v>
      </c>
      <c r="B62" s="3" t="s">
        <v>110</v>
      </c>
      <c r="C62" s="30"/>
      <c r="D62" s="30"/>
      <c r="E62" s="30"/>
      <c r="F62" s="30"/>
      <c r="G62" s="63">
        <v>0</v>
      </c>
      <c r="H62" s="58"/>
    </row>
    <row r="63" spans="1:8">
      <c r="A63" s="5" t="s">
        <v>63</v>
      </c>
      <c r="B63" s="3" t="s">
        <v>110</v>
      </c>
      <c r="C63" s="30"/>
      <c r="D63" s="30"/>
      <c r="E63" s="30"/>
      <c r="F63" s="30"/>
      <c r="G63" s="63">
        <f t="shared" si="0"/>
        <v>0</v>
      </c>
      <c r="H63" s="58"/>
    </row>
    <row r="64" spans="1:8" ht="25.5">
      <c r="A64" s="89" t="s">
        <v>64</v>
      </c>
      <c r="B64" s="75" t="s">
        <v>120</v>
      </c>
      <c r="C64" s="76"/>
      <c r="D64" s="76"/>
      <c r="E64" s="76"/>
      <c r="F64" s="76"/>
      <c r="G64" s="77">
        <f t="shared" si="0"/>
        <v>0</v>
      </c>
      <c r="H64" s="123" t="s">
        <v>140</v>
      </c>
    </row>
    <row r="65" spans="1:8">
      <c r="A65" s="5" t="s">
        <v>44</v>
      </c>
      <c r="B65" s="3" t="s">
        <v>110</v>
      </c>
      <c r="C65" s="30"/>
      <c r="D65" s="30"/>
      <c r="E65" s="30"/>
      <c r="F65" s="30"/>
      <c r="G65" s="63">
        <f t="shared" si="0"/>
        <v>0</v>
      </c>
      <c r="H65" s="58"/>
    </row>
    <row r="66" spans="1:8">
      <c r="A66" s="5" t="s">
        <v>36</v>
      </c>
      <c r="B66" s="48" t="s">
        <v>110</v>
      </c>
      <c r="C66" s="50"/>
      <c r="D66" s="50"/>
      <c r="E66" s="50"/>
      <c r="F66" s="50"/>
      <c r="G66" s="105">
        <f t="shared" si="0"/>
        <v>0</v>
      </c>
      <c r="H66" s="106"/>
    </row>
    <row r="67" spans="1:8" ht="13.5" thickBot="1">
      <c r="A67" s="12"/>
      <c r="B67" s="13"/>
      <c r="C67" s="31"/>
      <c r="D67" s="31"/>
      <c r="E67" s="31"/>
      <c r="F67" s="31"/>
      <c r="G67" s="64"/>
      <c r="H67" s="59"/>
    </row>
    <row r="68" spans="1:8" ht="15.75" thickBot="1">
      <c r="A68" s="25" t="s">
        <v>1</v>
      </c>
      <c r="B68" s="26"/>
      <c r="C68" s="38"/>
      <c r="D68" s="38"/>
      <c r="E68" s="38"/>
      <c r="F68" s="38"/>
      <c r="G68" s="32"/>
      <c r="H68" s="60"/>
    </row>
    <row r="69" spans="1:8">
      <c r="A69" s="19" t="s">
        <v>65</v>
      </c>
      <c r="B69" s="18" t="s">
        <v>109</v>
      </c>
      <c r="C69" s="29"/>
      <c r="D69" s="29"/>
      <c r="E69" s="29"/>
      <c r="F69" s="29"/>
      <c r="G69" s="62">
        <f t="shared" si="0"/>
        <v>0</v>
      </c>
      <c r="H69" s="57"/>
    </row>
    <row r="70" spans="1:8" ht="25.5">
      <c r="A70" s="87" t="s">
        <v>35</v>
      </c>
      <c r="B70" s="78" t="s">
        <v>174</v>
      </c>
      <c r="C70" s="79">
        <f>2*84.99</f>
        <v>169.98</v>
      </c>
      <c r="D70" s="79"/>
      <c r="E70" s="79">
        <f>2*325</f>
        <v>650</v>
      </c>
      <c r="F70" s="79">
        <f>E70*1.5</f>
        <v>975</v>
      </c>
      <c r="G70" s="80">
        <f>F70-C70</f>
        <v>805.02</v>
      </c>
      <c r="H70" s="81" t="s">
        <v>185</v>
      </c>
    </row>
    <row r="71" spans="1:8">
      <c r="A71" s="5" t="s">
        <v>66</v>
      </c>
      <c r="B71" s="3" t="s">
        <v>109</v>
      </c>
      <c r="C71" s="30"/>
      <c r="D71" s="30"/>
      <c r="E71" s="30"/>
      <c r="F71" s="30"/>
      <c r="G71" s="63">
        <f t="shared" si="0"/>
        <v>0</v>
      </c>
      <c r="H71" s="58"/>
    </row>
    <row r="72" spans="1:8">
      <c r="A72" s="5" t="s">
        <v>67</v>
      </c>
      <c r="B72" s="3" t="s">
        <v>109</v>
      </c>
      <c r="C72" s="30"/>
      <c r="D72" s="30"/>
      <c r="E72" s="30"/>
      <c r="F72" s="30"/>
      <c r="G72" s="63">
        <f t="shared" si="0"/>
        <v>0</v>
      </c>
      <c r="H72" s="58"/>
    </row>
    <row r="73" spans="1:8" ht="25.5">
      <c r="A73" s="5" t="s">
        <v>68</v>
      </c>
      <c r="B73" s="3" t="s">
        <v>120</v>
      </c>
      <c r="C73" s="30"/>
      <c r="D73" s="30"/>
      <c r="E73" s="30"/>
      <c r="F73" s="30"/>
      <c r="G73" s="63">
        <f t="shared" ref="G73:G131" si="1">MAX(C73:F73)</f>
        <v>0</v>
      </c>
      <c r="H73" s="123" t="s">
        <v>140</v>
      </c>
    </row>
    <row r="74" spans="1:8">
      <c r="A74" s="5" t="s">
        <v>44</v>
      </c>
      <c r="B74" s="3" t="s">
        <v>110</v>
      </c>
      <c r="C74" s="30"/>
      <c r="D74" s="30"/>
      <c r="E74" s="30"/>
      <c r="F74" s="30"/>
      <c r="G74" s="63">
        <f t="shared" si="1"/>
        <v>0</v>
      </c>
      <c r="H74" s="58"/>
    </row>
    <row r="75" spans="1:8">
      <c r="A75" s="5" t="s">
        <v>36</v>
      </c>
      <c r="B75" s="3" t="s">
        <v>110</v>
      </c>
      <c r="C75" s="30"/>
      <c r="D75" s="30"/>
      <c r="E75" s="30"/>
      <c r="F75" s="30"/>
      <c r="G75" s="63">
        <f t="shared" si="1"/>
        <v>0</v>
      </c>
      <c r="H75" s="58"/>
    </row>
    <row r="76" spans="1:8" ht="13.5" thickBot="1">
      <c r="A76" s="12"/>
      <c r="B76" s="13"/>
      <c r="C76" s="31"/>
      <c r="D76" s="31"/>
      <c r="E76" s="31"/>
      <c r="F76" s="31"/>
      <c r="G76" s="64"/>
      <c r="H76" s="59"/>
    </row>
    <row r="77" spans="1:8" ht="15.75" thickBot="1">
      <c r="A77" s="25" t="s">
        <v>2</v>
      </c>
      <c r="B77" s="26"/>
      <c r="C77" s="38"/>
      <c r="D77" s="38"/>
      <c r="E77" s="38"/>
      <c r="F77" s="38"/>
      <c r="G77" s="32"/>
      <c r="H77" s="60"/>
    </row>
    <row r="78" spans="1:8" ht="25.5">
      <c r="A78" s="112" t="s">
        <v>69</v>
      </c>
      <c r="B78" s="83" t="s">
        <v>172</v>
      </c>
      <c r="C78" s="84"/>
      <c r="D78" s="84"/>
      <c r="E78" s="84">
        <v>87.91</v>
      </c>
      <c r="F78" s="84"/>
      <c r="G78" s="85">
        <f t="shared" si="1"/>
        <v>87.91</v>
      </c>
      <c r="H78" s="86" t="s">
        <v>173</v>
      </c>
    </row>
    <row r="79" spans="1:8" ht="25.5">
      <c r="A79" s="87" t="s">
        <v>35</v>
      </c>
      <c r="B79" s="78" t="s">
        <v>174</v>
      </c>
      <c r="C79" s="79">
        <f>2*94.99</f>
        <v>189.98</v>
      </c>
      <c r="D79" s="79"/>
      <c r="E79" s="79">
        <f>2*325</f>
        <v>650</v>
      </c>
      <c r="F79" s="79">
        <f>1.5*E79</f>
        <v>975</v>
      </c>
      <c r="G79" s="80">
        <f>F79-C79</f>
        <v>785.02</v>
      </c>
      <c r="H79" s="81" t="s">
        <v>185</v>
      </c>
    </row>
    <row r="80" spans="1:8">
      <c r="A80" s="4" t="s">
        <v>66</v>
      </c>
      <c r="B80" s="3" t="s">
        <v>109</v>
      </c>
      <c r="C80" s="30"/>
      <c r="D80" s="30"/>
      <c r="E80" s="30"/>
      <c r="F80" s="30"/>
      <c r="G80" s="63">
        <f t="shared" si="1"/>
        <v>0</v>
      </c>
      <c r="H80" s="58"/>
    </row>
    <row r="81" spans="1:8" ht="25.5">
      <c r="A81" s="7" t="s">
        <v>70</v>
      </c>
      <c r="B81" s="48" t="s">
        <v>120</v>
      </c>
      <c r="C81" s="50"/>
      <c r="D81" s="50"/>
      <c r="E81" s="50"/>
      <c r="F81" s="50"/>
      <c r="G81" s="105">
        <f t="shared" si="1"/>
        <v>0</v>
      </c>
      <c r="H81" s="107" t="s">
        <v>140</v>
      </c>
    </row>
    <row r="82" spans="1:8">
      <c r="A82" s="4" t="s">
        <v>71</v>
      </c>
      <c r="B82" s="3" t="s">
        <v>109</v>
      </c>
      <c r="C82" s="30"/>
      <c r="D82" s="30"/>
      <c r="E82" s="30"/>
      <c r="F82" s="30"/>
      <c r="G82" s="63">
        <f t="shared" si="1"/>
        <v>0</v>
      </c>
      <c r="H82" s="58"/>
    </row>
    <row r="83" spans="1:8">
      <c r="A83" s="4" t="s">
        <v>44</v>
      </c>
      <c r="B83" s="3" t="s">
        <v>110</v>
      </c>
      <c r="C83" s="30"/>
      <c r="D83" s="30"/>
      <c r="E83" s="30"/>
      <c r="F83" s="30"/>
      <c r="G83" s="63">
        <f t="shared" si="1"/>
        <v>0</v>
      </c>
      <c r="H83" s="58"/>
    </row>
    <row r="84" spans="1:8">
      <c r="A84" s="4" t="s">
        <v>36</v>
      </c>
      <c r="B84" s="3" t="s">
        <v>110</v>
      </c>
      <c r="C84" s="30"/>
      <c r="D84" s="30"/>
      <c r="E84" s="30"/>
      <c r="F84" s="30"/>
      <c r="G84" s="63">
        <f t="shared" si="1"/>
        <v>0</v>
      </c>
      <c r="H84" s="58"/>
    </row>
    <row r="85" spans="1:8" ht="13.5" thickBot="1">
      <c r="A85" s="12"/>
      <c r="B85" s="13"/>
      <c r="C85" s="31"/>
      <c r="D85" s="31"/>
      <c r="E85" s="31"/>
      <c r="F85" s="31"/>
      <c r="G85" s="64"/>
      <c r="H85" s="59"/>
    </row>
    <row r="86" spans="1:8" ht="15.75" thickBot="1">
      <c r="A86" s="25" t="s">
        <v>3</v>
      </c>
      <c r="B86" s="26"/>
      <c r="C86" s="38"/>
      <c r="D86" s="38"/>
      <c r="E86" s="38"/>
      <c r="F86" s="38"/>
      <c r="G86" s="32"/>
      <c r="H86" s="60"/>
    </row>
    <row r="87" spans="1:8" ht="25.5">
      <c r="A87" s="112" t="s">
        <v>72</v>
      </c>
      <c r="B87" s="83" t="s">
        <v>191</v>
      </c>
      <c r="C87" s="84">
        <v>465.2</v>
      </c>
      <c r="D87" s="84"/>
      <c r="E87" s="84">
        <v>658.11</v>
      </c>
      <c r="F87" s="84">
        <f>1.5*E87</f>
        <v>987.16499999999996</v>
      </c>
      <c r="G87" s="85">
        <f>(F87-C87)</f>
        <v>521.96499999999992</v>
      </c>
      <c r="H87" s="86" t="s">
        <v>196</v>
      </c>
    </row>
    <row r="88" spans="1:8">
      <c r="A88" s="4" t="s">
        <v>73</v>
      </c>
      <c r="B88" s="3" t="s">
        <v>110</v>
      </c>
      <c r="C88" s="30"/>
      <c r="D88" s="30"/>
      <c r="E88" s="30"/>
      <c r="F88" s="30"/>
      <c r="G88" s="63">
        <f t="shared" si="1"/>
        <v>0</v>
      </c>
      <c r="H88" s="58"/>
    </row>
    <row r="89" spans="1:8">
      <c r="A89" s="4" t="s">
        <v>74</v>
      </c>
      <c r="B89" s="3" t="s">
        <v>109</v>
      </c>
      <c r="C89" s="30"/>
      <c r="D89" s="30"/>
      <c r="E89" s="30"/>
      <c r="F89" s="30"/>
      <c r="G89" s="63">
        <f t="shared" si="1"/>
        <v>0</v>
      </c>
      <c r="H89" s="58"/>
    </row>
    <row r="90" spans="1:8">
      <c r="A90" s="4" t="s">
        <v>76</v>
      </c>
      <c r="B90" s="3" t="s">
        <v>109</v>
      </c>
      <c r="C90" s="30"/>
      <c r="D90" s="30"/>
      <c r="E90" s="30"/>
      <c r="F90" s="30"/>
      <c r="G90" s="63">
        <f t="shared" si="1"/>
        <v>0</v>
      </c>
      <c r="H90" s="58"/>
    </row>
    <row r="91" spans="1:8">
      <c r="A91" s="7" t="s">
        <v>75</v>
      </c>
      <c r="B91" s="48" t="s">
        <v>109</v>
      </c>
      <c r="C91" s="50"/>
      <c r="D91" s="50"/>
      <c r="E91" s="50"/>
      <c r="F91" s="50"/>
      <c r="G91" s="105">
        <f t="shared" si="1"/>
        <v>0</v>
      </c>
      <c r="H91" s="107"/>
    </row>
    <row r="92" spans="1:8">
      <c r="A92" s="4" t="s">
        <v>77</v>
      </c>
      <c r="B92" s="3" t="s">
        <v>109</v>
      </c>
      <c r="C92" s="30"/>
      <c r="D92" s="30"/>
      <c r="E92" s="30"/>
      <c r="F92" s="30"/>
      <c r="G92" s="63">
        <f t="shared" si="1"/>
        <v>0</v>
      </c>
      <c r="H92" s="58"/>
    </row>
    <row r="93" spans="1:8">
      <c r="A93" s="4" t="s">
        <v>78</v>
      </c>
      <c r="B93" s="3" t="s">
        <v>109</v>
      </c>
      <c r="C93" s="30"/>
      <c r="D93" s="30"/>
      <c r="E93" s="30"/>
      <c r="F93" s="30"/>
      <c r="G93" s="63">
        <f t="shared" si="1"/>
        <v>0</v>
      </c>
      <c r="H93" s="58"/>
    </row>
    <row r="94" spans="1:8">
      <c r="A94" s="4" t="s">
        <v>79</v>
      </c>
      <c r="B94" s="3" t="s">
        <v>109</v>
      </c>
      <c r="C94" s="30"/>
      <c r="D94" s="30"/>
      <c r="E94" s="30"/>
      <c r="F94" s="30"/>
      <c r="G94" s="63">
        <f t="shared" si="1"/>
        <v>0</v>
      </c>
      <c r="H94" s="58"/>
    </row>
    <row r="95" spans="1:8" ht="25.5">
      <c r="A95" s="4" t="s">
        <v>80</v>
      </c>
      <c r="B95" s="3" t="s">
        <v>120</v>
      </c>
      <c r="C95" s="30"/>
      <c r="D95" s="30"/>
      <c r="E95" s="30"/>
      <c r="F95" s="30"/>
      <c r="G95" s="111">
        <v>0</v>
      </c>
      <c r="H95" s="107" t="s">
        <v>140</v>
      </c>
    </row>
    <row r="96" spans="1:8">
      <c r="A96" s="6" t="s">
        <v>81</v>
      </c>
      <c r="B96" s="3" t="s">
        <v>110</v>
      </c>
      <c r="C96" s="30"/>
      <c r="D96" s="30"/>
      <c r="E96" s="30"/>
      <c r="F96" s="30"/>
      <c r="G96" s="63">
        <f t="shared" si="1"/>
        <v>0</v>
      </c>
      <c r="H96" s="58"/>
    </row>
    <row r="97" spans="1:8">
      <c r="A97" s="4" t="s">
        <v>44</v>
      </c>
      <c r="B97" s="3" t="s">
        <v>110</v>
      </c>
      <c r="C97" s="30"/>
      <c r="D97" s="30"/>
      <c r="E97" s="30"/>
      <c r="F97" s="30"/>
      <c r="G97" s="63">
        <f t="shared" si="1"/>
        <v>0</v>
      </c>
      <c r="H97" s="58"/>
    </row>
    <row r="98" spans="1:8">
      <c r="A98" s="4" t="s">
        <v>36</v>
      </c>
      <c r="B98" s="3" t="s">
        <v>110</v>
      </c>
      <c r="C98" s="30"/>
      <c r="D98" s="30"/>
      <c r="E98" s="30"/>
      <c r="F98" s="30"/>
      <c r="G98" s="63">
        <f t="shared" si="1"/>
        <v>0</v>
      </c>
      <c r="H98" s="58"/>
    </row>
    <row r="99" spans="1:8" ht="13.5" thickBot="1">
      <c r="A99" s="12"/>
      <c r="B99" s="13"/>
      <c r="C99" s="31"/>
      <c r="D99" s="31"/>
      <c r="E99" s="31"/>
      <c r="F99" s="31"/>
      <c r="G99" s="64"/>
      <c r="H99" s="59"/>
    </row>
    <row r="100" spans="1:8" ht="15.75" thickBot="1">
      <c r="A100" s="25" t="s">
        <v>5</v>
      </c>
      <c r="B100" s="26"/>
      <c r="C100" s="38"/>
      <c r="D100" s="38"/>
      <c r="E100" s="38"/>
      <c r="F100" s="38"/>
      <c r="G100" s="32"/>
      <c r="H100" s="60"/>
    </row>
    <row r="101" spans="1:8" ht="38.25">
      <c r="A101" s="17" t="s">
        <v>82</v>
      </c>
      <c r="B101" s="18" t="s">
        <v>195</v>
      </c>
      <c r="C101" s="29"/>
      <c r="D101" s="29"/>
      <c r="E101" s="29">
        <v>120</v>
      </c>
      <c r="F101" s="29"/>
      <c r="G101" s="62">
        <v>0</v>
      </c>
      <c r="H101" s="123" t="s">
        <v>186</v>
      </c>
    </row>
    <row r="102" spans="1:8">
      <c r="A102" s="7" t="s">
        <v>83</v>
      </c>
      <c r="B102" s="48" t="s">
        <v>110</v>
      </c>
      <c r="C102" s="50"/>
      <c r="D102" s="50"/>
      <c r="E102" s="50"/>
      <c r="F102" s="50"/>
      <c r="G102" s="105">
        <f t="shared" si="1"/>
        <v>0</v>
      </c>
      <c r="H102" s="106"/>
    </row>
    <row r="103" spans="1:8" ht="38.25">
      <c r="A103" s="4" t="s">
        <v>84</v>
      </c>
      <c r="B103" s="3" t="s">
        <v>187</v>
      </c>
      <c r="C103" s="30"/>
      <c r="D103" s="30"/>
      <c r="E103" s="30">
        <v>10.99</v>
      </c>
      <c r="F103" s="30"/>
      <c r="G103" s="63">
        <v>0</v>
      </c>
      <c r="H103" s="123" t="s">
        <v>188</v>
      </c>
    </row>
    <row r="104" spans="1:8" ht="25.5">
      <c r="A104" s="91" t="s">
        <v>118</v>
      </c>
      <c r="B104" s="78" t="s">
        <v>119</v>
      </c>
      <c r="C104" s="79"/>
      <c r="D104" s="79"/>
      <c r="E104" s="79">
        <v>10.99</v>
      </c>
      <c r="F104" s="79"/>
      <c r="G104" s="80">
        <f t="shared" si="1"/>
        <v>10.99</v>
      </c>
      <c r="H104" s="81" t="s">
        <v>167</v>
      </c>
    </row>
    <row r="105" spans="1:8">
      <c r="A105" s="4" t="s">
        <v>85</v>
      </c>
      <c r="B105" s="3" t="s">
        <v>109</v>
      </c>
      <c r="C105" s="30"/>
      <c r="D105" s="30"/>
      <c r="E105" s="30"/>
      <c r="F105" s="30"/>
      <c r="G105" s="63">
        <f t="shared" si="1"/>
        <v>0</v>
      </c>
      <c r="H105" s="58" t="s">
        <v>199</v>
      </c>
    </row>
    <row r="106" spans="1:8">
      <c r="A106" s="4" t="s">
        <v>86</v>
      </c>
      <c r="B106" s="3" t="s">
        <v>109</v>
      </c>
      <c r="C106" s="30"/>
      <c r="D106" s="30"/>
      <c r="E106" s="30"/>
      <c r="F106" s="30"/>
      <c r="G106" s="63">
        <f t="shared" si="1"/>
        <v>0</v>
      </c>
      <c r="H106" s="58"/>
    </row>
    <row r="107" spans="1:8" ht="38.25">
      <c r="A107" s="4" t="s">
        <v>44</v>
      </c>
      <c r="B107" s="3" t="s">
        <v>189</v>
      </c>
      <c r="C107" s="30"/>
      <c r="D107" s="30"/>
      <c r="E107" s="30"/>
      <c r="F107" s="30"/>
      <c r="G107" s="63">
        <f t="shared" si="1"/>
        <v>0</v>
      </c>
      <c r="H107" s="123" t="s">
        <v>190</v>
      </c>
    </row>
    <row r="108" spans="1:8">
      <c r="A108" s="4" t="s">
        <v>36</v>
      </c>
      <c r="B108" s="3" t="s">
        <v>110</v>
      </c>
      <c r="C108" s="30"/>
      <c r="D108" s="30"/>
      <c r="E108" s="30"/>
      <c r="F108" s="30"/>
      <c r="G108" s="63">
        <f t="shared" si="1"/>
        <v>0</v>
      </c>
      <c r="H108" s="58"/>
    </row>
    <row r="109" spans="1:8" ht="13.5" thickBot="1">
      <c r="A109" s="12"/>
      <c r="B109" s="13"/>
      <c r="C109" s="31"/>
      <c r="D109" s="31"/>
      <c r="E109" s="31"/>
      <c r="F109" s="31"/>
      <c r="G109" s="64"/>
      <c r="H109" s="59"/>
    </row>
    <row r="110" spans="1:8" ht="15.75" thickBot="1">
      <c r="A110" s="25" t="s">
        <v>6</v>
      </c>
      <c r="B110" s="26"/>
      <c r="C110" s="38"/>
      <c r="D110" s="38"/>
      <c r="E110" s="38"/>
      <c r="F110" s="38"/>
      <c r="G110" s="32"/>
      <c r="H110" s="60"/>
    </row>
    <row r="111" spans="1:8" ht="25.5">
      <c r="A111" s="112" t="s">
        <v>148</v>
      </c>
      <c r="B111" s="83" t="s">
        <v>149</v>
      </c>
      <c r="C111" s="84"/>
      <c r="D111" s="84"/>
      <c r="E111" s="84">
        <f>8.35*2</f>
        <v>16.7</v>
      </c>
      <c r="F111" s="84"/>
      <c r="G111" s="85">
        <f t="shared" si="1"/>
        <v>16.7</v>
      </c>
      <c r="H111" s="86" t="s">
        <v>134</v>
      </c>
    </row>
    <row r="112" spans="1:8" ht="25.5">
      <c r="A112" s="91" t="s">
        <v>132</v>
      </c>
      <c r="B112" s="78" t="s">
        <v>133</v>
      </c>
      <c r="C112" s="79"/>
      <c r="D112" s="79"/>
      <c r="E112" s="79">
        <v>14.95</v>
      </c>
      <c r="F112" s="79"/>
      <c r="G112" s="80">
        <f t="shared" si="1"/>
        <v>14.95</v>
      </c>
      <c r="H112" s="81" t="s">
        <v>134</v>
      </c>
    </row>
    <row r="113" spans="1:8">
      <c r="A113" s="4" t="s">
        <v>87</v>
      </c>
      <c r="B113" s="3" t="s">
        <v>110</v>
      </c>
      <c r="C113" s="30"/>
      <c r="D113" s="30"/>
      <c r="E113" s="30"/>
      <c r="F113" s="30"/>
      <c r="G113" s="63">
        <f>MAX(C113:F113)/4</f>
        <v>0</v>
      </c>
      <c r="H113" s="58"/>
    </row>
    <row r="114" spans="1:8">
      <c r="A114" s="4" t="s">
        <v>36</v>
      </c>
      <c r="B114" s="3" t="s">
        <v>110</v>
      </c>
      <c r="C114" s="30"/>
      <c r="D114" s="30"/>
      <c r="E114" s="30"/>
      <c r="F114" s="30"/>
      <c r="G114" s="63">
        <f t="shared" si="1"/>
        <v>0</v>
      </c>
      <c r="H114" s="58"/>
    </row>
    <row r="115" spans="1:8" ht="13.5" thickBot="1">
      <c r="A115" s="12"/>
      <c r="B115" s="13"/>
      <c r="C115" s="31"/>
      <c r="D115" s="31"/>
      <c r="E115" s="31"/>
      <c r="F115" s="31"/>
      <c r="G115" s="64"/>
      <c r="H115" s="59"/>
    </row>
    <row r="116" spans="1:8" ht="15.75" thickBot="1">
      <c r="A116" s="25" t="s">
        <v>7</v>
      </c>
      <c r="B116" s="26"/>
      <c r="C116" s="38"/>
      <c r="D116" s="38"/>
      <c r="E116" s="38"/>
      <c r="F116" s="38"/>
      <c r="G116" s="32"/>
      <c r="H116" s="60"/>
    </row>
    <row r="117" spans="1:8">
      <c r="A117" s="17" t="s">
        <v>88</v>
      </c>
      <c r="B117" s="18" t="s">
        <v>110</v>
      </c>
      <c r="C117" s="29"/>
      <c r="D117" s="29"/>
      <c r="E117" s="29"/>
      <c r="F117" s="29"/>
      <c r="G117" s="62">
        <f t="shared" si="1"/>
        <v>0</v>
      </c>
      <c r="H117" s="57"/>
    </row>
    <row r="118" spans="1:8">
      <c r="A118" s="4" t="s">
        <v>89</v>
      </c>
      <c r="B118" s="3" t="s">
        <v>110</v>
      </c>
      <c r="C118" s="30"/>
      <c r="D118" s="30"/>
      <c r="E118" s="30"/>
      <c r="F118" s="30"/>
      <c r="G118" s="30">
        <f t="shared" si="1"/>
        <v>0</v>
      </c>
      <c r="H118" s="30"/>
    </row>
    <row r="119" spans="1:8">
      <c r="A119" s="4" t="s">
        <v>90</v>
      </c>
      <c r="B119" s="3" t="s">
        <v>109</v>
      </c>
      <c r="C119" s="30"/>
      <c r="D119" s="30"/>
      <c r="E119" s="30"/>
      <c r="F119" s="30"/>
      <c r="G119" s="63">
        <f t="shared" si="1"/>
        <v>0</v>
      </c>
      <c r="H119" s="58"/>
    </row>
    <row r="120" spans="1:8">
      <c r="A120" s="4" t="s">
        <v>91</v>
      </c>
      <c r="B120" s="3" t="s">
        <v>109</v>
      </c>
      <c r="C120" s="30"/>
      <c r="D120" s="30"/>
      <c r="E120" s="30"/>
      <c r="F120" s="30"/>
      <c r="G120" s="63">
        <f t="shared" si="1"/>
        <v>0</v>
      </c>
      <c r="H120" s="58"/>
    </row>
    <row r="121" spans="1:8">
      <c r="A121" s="4" t="s">
        <v>92</v>
      </c>
      <c r="B121" s="3" t="s">
        <v>109</v>
      </c>
      <c r="C121" s="30"/>
      <c r="D121" s="30"/>
      <c r="E121" s="30"/>
      <c r="F121" s="30"/>
      <c r="G121" s="63">
        <f t="shared" si="1"/>
        <v>0</v>
      </c>
      <c r="H121" s="58"/>
    </row>
    <row r="122" spans="1:8" ht="25.5">
      <c r="A122" s="4" t="s">
        <v>93</v>
      </c>
      <c r="B122" s="3" t="s">
        <v>120</v>
      </c>
      <c r="C122" s="30"/>
      <c r="D122" s="30"/>
      <c r="E122" s="30"/>
      <c r="F122" s="30"/>
      <c r="G122" s="63">
        <f t="shared" si="1"/>
        <v>0</v>
      </c>
      <c r="H122" s="107" t="s">
        <v>140</v>
      </c>
    </row>
    <row r="123" spans="1:8">
      <c r="A123" s="4" t="s">
        <v>94</v>
      </c>
      <c r="B123" s="3" t="s">
        <v>109</v>
      </c>
      <c r="C123" s="30"/>
      <c r="D123" s="30"/>
      <c r="E123" s="30"/>
      <c r="F123" s="30"/>
      <c r="G123" s="63">
        <f t="shared" si="1"/>
        <v>0</v>
      </c>
      <c r="H123" s="58"/>
    </row>
    <row r="124" spans="1:8" ht="25.5">
      <c r="A124" s="4" t="s">
        <v>95</v>
      </c>
      <c r="B124" s="3" t="s">
        <v>120</v>
      </c>
      <c r="C124" s="30"/>
      <c r="D124" s="30"/>
      <c r="E124" s="30"/>
      <c r="F124" s="30"/>
      <c r="G124" s="63">
        <f t="shared" si="1"/>
        <v>0</v>
      </c>
      <c r="H124" s="107" t="s">
        <v>140</v>
      </c>
    </row>
    <row r="125" spans="1:8">
      <c r="A125" s="4" t="s">
        <v>96</v>
      </c>
      <c r="B125" s="3" t="s">
        <v>109</v>
      </c>
      <c r="C125" s="30"/>
      <c r="D125" s="30"/>
      <c r="E125" s="30"/>
      <c r="F125" s="30"/>
      <c r="G125" s="63">
        <f t="shared" si="1"/>
        <v>0</v>
      </c>
      <c r="H125" s="58"/>
    </row>
    <row r="126" spans="1:8">
      <c r="A126" s="4" t="s">
        <v>97</v>
      </c>
      <c r="B126" s="3" t="s">
        <v>110</v>
      </c>
      <c r="C126" s="30"/>
      <c r="D126" s="30"/>
      <c r="E126" s="30"/>
      <c r="F126" s="30"/>
      <c r="G126" s="63">
        <f t="shared" si="1"/>
        <v>0</v>
      </c>
      <c r="H126" s="58"/>
    </row>
    <row r="127" spans="1:8" ht="38.25">
      <c r="A127" s="91" t="s">
        <v>98</v>
      </c>
      <c r="B127" s="78" t="s">
        <v>121</v>
      </c>
      <c r="C127" s="79">
        <v>66.95</v>
      </c>
      <c r="D127" s="79"/>
      <c r="E127" s="79">
        <v>216.99</v>
      </c>
      <c r="F127" s="79">
        <f>E127*1.5</f>
        <v>325.48500000000001</v>
      </c>
      <c r="G127" s="80">
        <f>F127-C127</f>
        <v>258.53500000000003</v>
      </c>
      <c r="H127" s="81" t="s">
        <v>130</v>
      </c>
    </row>
    <row r="128" spans="1:8">
      <c r="A128" s="4" t="s">
        <v>99</v>
      </c>
      <c r="B128" s="3" t="s">
        <v>109</v>
      </c>
      <c r="C128" s="30"/>
      <c r="D128" s="30"/>
      <c r="E128" s="30"/>
      <c r="F128" s="30"/>
      <c r="G128" s="63">
        <f t="shared" si="1"/>
        <v>0</v>
      </c>
      <c r="H128" s="58"/>
    </row>
    <row r="129" spans="1:8">
      <c r="A129" s="4" t="s">
        <v>100</v>
      </c>
      <c r="B129" s="3" t="s">
        <v>109</v>
      </c>
      <c r="C129" s="30"/>
      <c r="D129" s="30"/>
      <c r="E129" s="30"/>
      <c r="F129" s="30"/>
      <c r="G129" s="63">
        <f t="shared" si="1"/>
        <v>0</v>
      </c>
      <c r="H129" s="58"/>
    </row>
    <row r="130" spans="1:8">
      <c r="A130" s="4" t="s">
        <v>44</v>
      </c>
      <c r="B130" s="3" t="s">
        <v>110</v>
      </c>
      <c r="C130" s="30"/>
      <c r="D130" s="30"/>
      <c r="E130" s="30"/>
      <c r="F130" s="30"/>
      <c r="G130" s="63">
        <f t="shared" si="1"/>
        <v>0</v>
      </c>
      <c r="H130" s="58"/>
    </row>
    <row r="131" spans="1:8">
      <c r="A131" s="4" t="s">
        <v>36</v>
      </c>
      <c r="B131" s="3" t="s">
        <v>110</v>
      </c>
      <c r="C131" s="30"/>
      <c r="D131" s="30"/>
      <c r="E131" s="30"/>
      <c r="F131" s="30"/>
      <c r="G131" s="63">
        <f t="shared" si="1"/>
        <v>0</v>
      </c>
      <c r="H131" s="58"/>
    </row>
    <row r="132" spans="1:8" ht="13.5" thickBot="1">
      <c r="A132" s="12"/>
      <c r="B132" s="13"/>
      <c r="C132" s="31"/>
      <c r="D132" s="31"/>
      <c r="E132" s="31"/>
      <c r="F132" s="31"/>
      <c r="G132" s="64"/>
      <c r="H132" s="59"/>
    </row>
    <row r="133" spans="1:8" ht="15.75" thickBot="1">
      <c r="A133" s="25" t="s">
        <v>10</v>
      </c>
      <c r="B133" s="26"/>
      <c r="C133" s="38"/>
      <c r="D133" s="38"/>
      <c r="E133" s="38"/>
      <c r="F133" s="38"/>
      <c r="G133" s="32"/>
      <c r="H133" s="60"/>
    </row>
    <row r="134" spans="1:8" ht="25.5">
      <c r="A134" s="5" t="s">
        <v>101</v>
      </c>
      <c r="B134" s="18" t="s">
        <v>120</v>
      </c>
      <c r="C134" s="29"/>
      <c r="D134" s="29"/>
      <c r="E134" s="29"/>
      <c r="F134" s="29"/>
      <c r="G134" s="62">
        <v>0</v>
      </c>
      <c r="H134" s="107" t="s">
        <v>140</v>
      </c>
    </row>
    <row r="135" spans="1:8">
      <c r="A135" s="5" t="s">
        <v>102</v>
      </c>
      <c r="B135" s="3" t="s">
        <v>109</v>
      </c>
      <c r="C135" s="30"/>
      <c r="D135" s="30"/>
      <c r="E135" s="30"/>
      <c r="F135" s="30"/>
      <c r="G135" s="63">
        <v>0</v>
      </c>
      <c r="H135" s="58"/>
    </row>
    <row r="136" spans="1:8">
      <c r="A136" s="5" t="s">
        <v>103</v>
      </c>
      <c r="B136" s="3" t="s">
        <v>109</v>
      </c>
      <c r="C136" s="30"/>
      <c r="D136" s="30"/>
      <c r="E136" s="30"/>
      <c r="F136" s="30"/>
      <c r="G136" s="63">
        <v>0</v>
      </c>
      <c r="H136" s="58"/>
    </row>
    <row r="137" spans="1:8" ht="25.5">
      <c r="A137" s="5" t="s">
        <v>104</v>
      </c>
      <c r="B137" s="3" t="s">
        <v>120</v>
      </c>
      <c r="C137" s="30"/>
      <c r="D137" s="30"/>
      <c r="E137" s="30"/>
      <c r="F137" s="30"/>
      <c r="G137" s="63">
        <v>0</v>
      </c>
      <c r="H137" s="107" t="s">
        <v>140</v>
      </c>
    </row>
    <row r="138" spans="1:8" ht="25.5">
      <c r="A138" s="5" t="s">
        <v>163</v>
      </c>
      <c r="B138" s="3" t="s">
        <v>120</v>
      </c>
      <c r="C138" s="30"/>
      <c r="D138" s="30"/>
      <c r="E138" s="30"/>
      <c r="F138" s="30"/>
      <c r="G138" s="63">
        <v>0</v>
      </c>
      <c r="H138" s="107" t="s">
        <v>140</v>
      </c>
    </row>
    <row r="139" spans="1:8">
      <c r="A139" s="5" t="s">
        <v>105</v>
      </c>
      <c r="B139" s="3" t="s">
        <v>109</v>
      </c>
      <c r="C139" s="30"/>
      <c r="D139" s="30"/>
      <c r="E139" s="30"/>
      <c r="F139" s="30"/>
      <c r="G139" s="63">
        <v>0</v>
      </c>
      <c r="H139" s="58"/>
    </row>
    <row r="140" spans="1:8">
      <c r="A140" s="5" t="s">
        <v>162</v>
      </c>
      <c r="B140" s="45" t="s">
        <v>110</v>
      </c>
      <c r="C140" s="30"/>
      <c r="D140" s="30"/>
      <c r="E140" s="30"/>
      <c r="F140" s="30"/>
      <c r="G140" s="63">
        <v>0</v>
      </c>
      <c r="H140" s="58"/>
    </row>
    <row r="141" spans="1:8">
      <c r="A141" s="5" t="s">
        <v>106</v>
      </c>
      <c r="B141" s="3" t="s">
        <v>110</v>
      </c>
      <c r="C141" s="30"/>
      <c r="D141" s="30"/>
      <c r="E141" s="30"/>
      <c r="F141" s="30"/>
      <c r="G141" s="63">
        <v>0</v>
      </c>
      <c r="H141" s="58"/>
    </row>
    <row r="142" spans="1:8">
      <c r="A142" s="122" t="s">
        <v>158</v>
      </c>
      <c r="B142" s="3" t="s">
        <v>110</v>
      </c>
      <c r="C142" s="30"/>
      <c r="D142" s="30"/>
      <c r="E142" s="30"/>
      <c r="F142" s="30"/>
      <c r="G142" s="63">
        <v>0</v>
      </c>
      <c r="H142" s="58"/>
    </row>
    <row r="143" spans="1:8" ht="25.5">
      <c r="A143" s="5" t="s">
        <v>159</v>
      </c>
      <c r="B143" s="3" t="s">
        <v>120</v>
      </c>
      <c r="C143" s="30"/>
      <c r="D143" s="30"/>
      <c r="E143" s="30"/>
      <c r="F143" s="30"/>
      <c r="G143" s="63">
        <v>0</v>
      </c>
      <c r="H143" s="107" t="s">
        <v>140</v>
      </c>
    </row>
    <row r="144" spans="1:8">
      <c r="A144" s="5" t="s">
        <v>160</v>
      </c>
      <c r="B144" s="75" t="s">
        <v>110</v>
      </c>
      <c r="C144" s="76"/>
      <c r="D144" s="76"/>
      <c r="E144" s="76"/>
      <c r="F144" s="76"/>
      <c r="G144" s="77">
        <v>0</v>
      </c>
      <c r="H144" s="101"/>
    </row>
    <row r="145" spans="1:8">
      <c r="A145" s="5" t="s">
        <v>161</v>
      </c>
      <c r="B145" s="75" t="s">
        <v>110</v>
      </c>
      <c r="C145" s="76"/>
      <c r="D145" s="76"/>
      <c r="E145" s="76"/>
      <c r="F145" s="76"/>
      <c r="G145" s="77">
        <v>0</v>
      </c>
      <c r="H145" s="101"/>
    </row>
    <row r="146" spans="1:8" ht="25.5">
      <c r="A146" s="91" t="s">
        <v>124</v>
      </c>
      <c r="B146" s="78" t="s">
        <v>125</v>
      </c>
      <c r="C146" s="79"/>
      <c r="D146" s="79"/>
      <c r="E146" s="79">
        <v>46.75</v>
      </c>
      <c r="F146" s="79"/>
      <c r="G146" s="80">
        <v>46.75</v>
      </c>
      <c r="H146" s="81" t="s">
        <v>129</v>
      </c>
    </row>
    <row r="147" spans="1:8">
      <c r="A147" s="5" t="s">
        <v>164</v>
      </c>
      <c r="B147" s="75" t="s">
        <v>123</v>
      </c>
      <c r="C147" s="76"/>
      <c r="D147" s="76"/>
      <c r="E147" s="76"/>
      <c r="F147" s="76"/>
      <c r="G147" s="77">
        <v>0</v>
      </c>
      <c r="H147" s="101"/>
    </row>
    <row r="148" spans="1:8">
      <c r="A148" s="5" t="s">
        <v>165</v>
      </c>
      <c r="B148" s="75" t="s">
        <v>122</v>
      </c>
      <c r="C148" s="76"/>
      <c r="D148" s="76"/>
      <c r="E148" s="76"/>
      <c r="F148" s="76"/>
      <c r="G148" s="77">
        <v>0</v>
      </c>
      <c r="H148" s="101"/>
    </row>
    <row r="149" spans="1:8">
      <c r="A149" s="5" t="s">
        <v>166</v>
      </c>
      <c r="B149" s="75" t="s">
        <v>122</v>
      </c>
      <c r="C149" s="30"/>
      <c r="D149" s="30"/>
      <c r="E149" s="30"/>
      <c r="F149" s="30"/>
      <c r="G149" s="63">
        <v>0</v>
      </c>
      <c r="H149" s="58"/>
    </row>
    <row r="150" spans="1:8">
      <c r="A150" s="110" t="s">
        <v>44</v>
      </c>
      <c r="B150" s="75" t="s">
        <v>110</v>
      </c>
      <c r="C150" s="76"/>
      <c r="D150" s="76"/>
      <c r="E150" s="76"/>
      <c r="F150" s="76"/>
      <c r="G150" s="77">
        <v>0</v>
      </c>
      <c r="H150" s="101"/>
    </row>
    <row r="151" spans="1:8">
      <c r="A151" s="5" t="s">
        <v>107</v>
      </c>
      <c r="B151" s="75" t="s">
        <v>110</v>
      </c>
      <c r="C151" s="76"/>
      <c r="D151" s="76"/>
      <c r="E151" s="76"/>
      <c r="F151" s="76"/>
      <c r="G151" s="77">
        <v>0</v>
      </c>
      <c r="H151" s="101"/>
    </row>
    <row r="152" spans="1:8">
      <c r="A152" s="5" t="s">
        <v>108</v>
      </c>
      <c r="B152" s="3" t="s">
        <v>110</v>
      </c>
      <c r="C152" s="30"/>
      <c r="D152" s="30"/>
      <c r="E152" s="30"/>
      <c r="F152" s="30"/>
      <c r="G152" s="63">
        <v>0</v>
      </c>
      <c r="H152" s="58"/>
    </row>
    <row r="153" spans="1:8" ht="26.25" thickBot="1">
      <c r="A153" s="5" t="s">
        <v>103</v>
      </c>
      <c r="B153" s="3" t="s">
        <v>120</v>
      </c>
      <c r="C153" s="30"/>
      <c r="D153" s="30"/>
      <c r="E153" s="30"/>
      <c r="F153" s="30"/>
      <c r="G153" s="63">
        <v>0</v>
      </c>
      <c r="H153" s="107" t="s">
        <v>140</v>
      </c>
    </row>
    <row r="154" spans="1:8" ht="13.5" thickBot="1">
      <c r="A154" s="67"/>
      <c r="B154" s="68" t="s">
        <v>23</v>
      </c>
      <c r="C154" s="69">
        <f>SUM(C6:C153)</f>
        <v>1512.8600000000001</v>
      </c>
      <c r="D154" s="69">
        <f>SUM(D6:D153)</f>
        <v>0</v>
      </c>
      <c r="E154" s="69">
        <f>SUM(E6:E153)</f>
        <v>3066.2699999999995</v>
      </c>
      <c r="F154" s="69">
        <f>SUM(F6:F153)</f>
        <v>3891.0750000000003</v>
      </c>
      <c r="G154" s="70">
        <f>SUM(G6:G153)</f>
        <v>11765.795000000002</v>
      </c>
      <c r="H154" s="71"/>
    </row>
    <row r="155" spans="1:8" ht="13.5" thickBot="1">
      <c r="G155" s="65"/>
      <c r="H155" s="66"/>
    </row>
    <row r="156" spans="1:8" ht="13.5" thickBot="1">
      <c r="B156" s="72" t="s">
        <v>22</v>
      </c>
      <c r="C156" s="73">
        <f>SUM(G6:G153)</f>
        <v>11765.795000000002</v>
      </c>
      <c r="G156" s="65"/>
      <c r="H156" s="66"/>
    </row>
    <row r="157" spans="1:8">
      <c r="G157" s="65"/>
      <c r="H157" s="66"/>
    </row>
    <row r="158" spans="1:8">
      <c r="G158" s="65"/>
      <c r="H158" s="66"/>
    </row>
    <row r="159" spans="1:8">
      <c r="G159" s="65"/>
      <c r="H159" s="66"/>
    </row>
    <row r="160" spans="1:8">
      <c r="A160" s="1"/>
      <c r="G160" s="65"/>
      <c r="H160" s="66"/>
    </row>
    <row r="161" spans="1:8">
      <c r="A161" s="145" t="s">
        <v>15</v>
      </c>
      <c r="B161" s="146"/>
      <c r="C161" s="146"/>
      <c r="D161" s="146"/>
      <c r="E161" s="146"/>
      <c r="F161" s="146"/>
      <c r="G161" s="146"/>
      <c r="H161" s="51"/>
    </row>
    <row r="162" spans="1:8">
      <c r="A162" s="142" t="s">
        <v>16</v>
      </c>
      <c r="B162" s="143"/>
      <c r="C162" s="143"/>
      <c r="D162" s="143"/>
      <c r="E162" s="143"/>
      <c r="F162" s="143"/>
      <c r="G162" s="144"/>
      <c r="H162" s="51"/>
    </row>
    <row r="163" spans="1:8">
      <c r="A163" s="136" t="s">
        <v>19</v>
      </c>
      <c r="B163" s="137"/>
      <c r="C163" s="137"/>
      <c r="D163" s="137"/>
      <c r="E163" s="137"/>
      <c r="F163" s="137"/>
      <c r="G163" s="138"/>
      <c r="H163" s="51"/>
    </row>
    <row r="164" spans="1:8">
      <c r="A164" s="136" t="s">
        <v>20</v>
      </c>
      <c r="B164" s="137"/>
      <c r="C164" s="137"/>
      <c r="D164" s="137"/>
      <c r="E164" s="137"/>
      <c r="F164" s="137"/>
      <c r="G164" s="138"/>
      <c r="H164" s="51"/>
    </row>
    <row r="165" spans="1:8">
      <c r="A165" s="136" t="s">
        <v>27</v>
      </c>
      <c r="B165" s="137"/>
      <c r="C165" s="137"/>
      <c r="D165" s="137"/>
      <c r="E165" s="137"/>
      <c r="F165" s="137"/>
      <c r="G165" s="138"/>
      <c r="H165" s="51"/>
    </row>
    <row r="166" spans="1:8">
      <c r="A166" s="136" t="s">
        <v>28</v>
      </c>
      <c r="B166" s="137"/>
      <c r="C166" s="137"/>
      <c r="D166" s="137"/>
      <c r="E166" s="137"/>
      <c r="F166" s="137"/>
      <c r="G166" s="138"/>
      <c r="H166" s="51"/>
    </row>
    <row r="167" spans="1:8">
      <c r="A167" s="139" t="s">
        <v>21</v>
      </c>
      <c r="B167" s="140"/>
      <c r="C167" s="140"/>
      <c r="D167" s="140"/>
      <c r="E167" s="140"/>
      <c r="F167" s="140"/>
      <c r="G167" s="141"/>
      <c r="H167" s="51"/>
    </row>
  </sheetData>
  <mergeCells count="9">
    <mergeCell ref="B1:H1"/>
    <mergeCell ref="C3:H3"/>
    <mergeCell ref="A166:G166"/>
    <mergeCell ref="A167:G167"/>
    <mergeCell ref="A162:G162"/>
    <mergeCell ref="A163:G163"/>
    <mergeCell ref="A161:G161"/>
    <mergeCell ref="A164:G164"/>
    <mergeCell ref="A165:G165"/>
  </mergeCells>
  <phoneticPr fontId="4" type="noConversion"/>
  <printOptions horizontalCentered="1"/>
  <pageMargins left="0.25" right="0.25" top="0.75" bottom="0.75" header="0.3" footer="0.3"/>
  <pageSetup scale="69" fitToHeight="0" orientation="landscape" r:id="rId1"/>
  <headerFooter alignWithMargins="0">
    <oddHeader>&amp;C&amp;"Arial,Bold"&amp;12University of Minnesota - Duluth
SAE 2016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67"/>
  <sheetViews>
    <sheetView zoomScale="90" zoomScaleNormal="9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64" sqref="D64"/>
    </sheetView>
  </sheetViews>
  <sheetFormatPr defaultRowHeight="12.75"/>
  <cols>
    <col min="1" max="1" width="49.7109375" customWidth="1"/>
    <col min="2" max="2" width="39.42578125" bestFit="1" customWidth="1"/>
    <col min="3" max="3" width="13.140625" style="27" bestFit="1" customWidth="1"/>
    <col min="4" max="4" width="13.28515625" style="27" customWidth="1"/>
    <col min="5" max="6" width="20.140625" style="27" customWidth="1"/>
    <col min="7" max="7" width="16.7109375" style="27" customWidth="1"/>
    <col min="8" max="8" width="28.85546875" style="53" bestFit="1" customWidth="1"/>
    <col min="9" max="9" width="28.140625" bestFit="1" customWidth="1"/>
  </cols>
  <sheetData>
    <row r="1" spans="1:8" ht="84.75" customHeight="1" thickBot="1">
      <c r="A1" s="10"/>
      <c r="B1" s="132" t="s">
        <v>152</v>
      </c>
      <c r="C1" s="132"/>
      <c r="D1" s="132"/>
      <c r="E1" s="132"/>
      <c r="F1" s="132"/>
      <c r="G1" s="132"/>
      <c r="H1" s="133"/>
    </row>
    <row r="2" spans="1:8" ht="13.5" thickBot="1"/>
    <row r="3" spans="1:8" ht="15.75" thickBot="1">
      <c r="A3" s="20" t="s">
        <v>13</v>
      </c>
      <c r="B3" s="43" t="s">
        <v>11</v>
      </c>
      <c r="C3" s="134" t="s">
        <v>17</v>
      </c>
      <c r="D3" s="134"/>
      <c r="E3" s="134"/>
      <c r="F3" s="134"/>
      <c r="G3" s="134"/>
      <c r="H3" s="135"/>
    </row>
    <row r="4" spans="1:8" s="8" customFormat="1" ht="60.75" thickBot="1">
      <c r="A4" s="2"/>
      <c r="B4" s="15"/>
      <c r="C4" s="37" t="s">
        <v>131</v>
      </c>
      <c r="D4" s="39" t="s">
        <v>14</v>
      </c>
      <c r="E4" s="39" t="s">
        <v>25</v>
      </c>
      <c r="F4" s="39" t="s">
        <v>26</v>
      </c>
      <c r="G4" s="28" t="s">
        <v>24</v>
      </c>
      <c r="H4" s="54" t="s">
        <v>126</v>
      </c>
    </row>
    <row r="5" spans="1:8" ht="13.5" thickBot="1">
      <c r="A5" s="11"/>
      <c r="B5" s="9"/>
      <c r="C5" s="29"/>
      <c r="D5" s="29"/>
      <c r="E5" s="29"/>
      <c r="F5" s="29"/>
      <c r="G5" s="29"/>
      <c r="H5" s="29"/>
    </row>
    <row r="6" spans="1:8" ht="39" thickBot="1">
      <c r="A6" s="24" t="s">
        <v>155</v>
      </c>
      <c r="B6" s="78" t="s">
        <v>171</v>
      </c>
      <c r="C6" s="79"/>
      <c r="D6" s="79"/>
      <c r="E6" s="79"/>
      <c r="F6" s="79"/>
      <c r="G6" s="80">
        <v>8924</v>
      </c>
      <c r="H6" s="81" t="s">
        <v>175</v>
      </c>
    </row>
    <row r="7" spans="1:8" ht="13.5" thickBot="1">
      <c r="A7" s="16"/>
      <c r="B7" s="13"/>
      <c r="C7" s="31"/>
      <c r="D7" s="31"/>
      <c r="E7" s="31"/>
      <c r="F7" s="31"/>
      <c r="G7" s="64"/>
      <c r="H7" s="59"/>
    </row>
    <row r="8" spans="1:8" ht="15.75" thickBot="1">
      <c r="A8" s="25" t="s">
        <v>18</v>
      </c>
      <c r="B8" s="26"/>
      <c r="C8" s="38"/>
      <c r="D8" s="38"/>
      <c r="E8" s="38"/>
      <c r="F8" s="38"/>
      <c r="G8" s="32"/>
      <c r="H8" s="60"/>
    </row>
    <row r="9" spans="1:8">
      <c r="A9" s="129" t="s">
        <v>29</v>
      </c>
      <c r="B9" s="117" t="s">
        <v>109</v>
      </c>
      <c r="C9" s="118"/>
      <c r="D9" s="118"/>
      <c r="E9" s="118"/>
      <c r="F9" s="118"/>
      <c r="G9" s="119">
        <v>0</v>
      </c>
      <c r="H9" s="120"/>
    </row>
    <row r="10" spans="1:8">
      <c r="A10" s="4" t="s">
        <v>12</v>
      </c>
      <c r="B10" s="3" t="s">
        <v>110</v>
      </c>
      <c r="C10" s="30"/>
      <c r="D10" s="30"/>
      <c r="E10" s="30"/>
      <c r="F10" s="30"/>
      <c r="G10" s="63">
        <v>0</v>
      </c>
      <c r="H10" s="58"/>
    </row>
    <row r="11" spans="1:8">
      <c r="A11" s="4" t="s">
        <v>30</v>
      </c>
      <c r="B11" s="3" t="s">
        <v>110</v>
      </c>
      <c r="C11" s="30"/>
      <c r="D11" s="30"/>
      <c r="E11" s="30"/>
      <c r="F11" s="30"/>
      <c r="G11" s="63">
        <v>0</v>
      </c>
      <c r="H11" s="58"/>
    </row>
    <row r="12" spans="1:8">
      <c r="A12" s="4" t="s">
        <v>31</v>
      </c>
      <c r="B12" s="3" t="s">
        <v>110</v>
      </c>
      <c r="C12" s="30"/>
      <c r="D12" s="30"/>
      <c r="E12" s="30"/>
      <c r="F12" s="30"/>
      <c r="G12" s="63">
        <f t="shared" ref="G12:G72" si="0">MAX(C12:F12)</f>
        <v>0</v>
      </c>
      <c r="H12" s="58"/>
    </row>
    <row r="13" spans="1:8">
      <c r="A13" s="97" t="s">
        <v>32</v>
      </c>
      <c r="B13" s="75" t="s">
        <v>109</v>
      </c>
      <c r="C13" s="76"/>
      <c r="D13" s="76"/>
      <c r="E13" s="76"/>
      <c r="F13" s="76"/>
      <c r="G13" s="77">
        <v>0</v>
      </c>
      <c r="H13" s="101"/>
    </row>
    <row r="14" spans="1:8">
      <c r="A14" s="4" t="s">
        <v>33</v>
      </c>
      <c r="B14" s="3" t="s">
        <v>109</v>
      </c>
      <c r="C14" s="30"/>
      <c r="D14" s="30"/>
      <c r="E14" s="30"/>
      <c r="F14" s="30"/>
      <c r="G14" s="63">
        <f t="shared" si="0"/>
        <v>0</v>
      </c>
      <c r="H14" s="58"/>
    </row>
    <row r="15" spans="1:8">
      <c r="A15" s="4" t="s">
        <v>34</v>
      </c>
      <c r="B15" s="3" t="s">
        <v>110</v>
      </c>
      <c r="C15" s="30"/>
      <c r="D15" s="30"/>
      <c r="E15" s="30"/>
      <c r="F15" s="30"/>
      <c r="G15" s="63">
        <f t="shared" si="0"/>
        <v>0</v>
      </c>
      <c r="H15" s="58"/>
    </row>
    <row r="16" spans="1:8">
      <c r="A16" s="89" t="s">
        <v>35</v>
      </c>
      <c r="B16" s="75" t="s">
        <v>110</v>
      </c>
      <c r="C16" s="76"/>
      <c r="D16" s="76"/>
      <c r="E16" s="76"/>
      <c r="F16" s="76"/>
      <c r="G16" s="77">
        <v>0</v>
      </c>
      <c r="H16" s="101"/>
    </row>
    <row r="17" spans="1:8">
      <c r="A17" s="5" t="s">
        <v>36</v>
      </c>
      <c r="B17" s="3" t="s">
        <v>110</v>
      </c>
      <c r="C17" s="30"/>
      <c r="D17" s="30"/>
      <c r="E17" s="30"/>
      <c r="F17" s="30"/>
      <c r="G17" s="63">
        <f t="shared" si="0"/>
        <v>0</v>
      </c>
      <c r="H17" s="58"/>
    </row>
    <row r="18" spans="1:8" ht="13.5" thickBot="1">
      <c r="A18" s="12"/>
      <c r="B18" s="13"/>
      <c r="C18" s="31"/>
      <c r="D18" s="31"/>
      <c r="E18" s="31"/>
      <c r="F18" s="31"/>
      <c r="G18" s="64"/>
      <c r="H18" s="59"/>
    </row>
    <row r="19" spans="1:8" ht="15.75" thickBot="1">
      <c r="A19" s="25" t="s">
        <v>9</v>
      </c>
      <c r="B19" s="26"/>
      <c r="C19" s="38"/>
      <c r="D19" s="38"/>
      <c r="E19" s="38"/>
      <c r="F19" s="38"/>
      <c r="G19" s="32"/>
      <c r="H19" s="60"/>
    </row>
    <row r="20" spans="1:8" ht="15.6" customHeight="1">
      <c r="A20" s="92" t="s">
        <v>37</v>
      </c>
      <c r="B20" s="117" t="s">
        <v>120</v>
      </c>
      <c r="C20" s="118"/>
      <c r="D20" s="118"/>
      <c r="E20" s="118"/>
      <c r="F20" s="118"/>
      <c r="G20" s="119">
        <v>0</v>
      </c>
      <c r="H20" s="74"/>
    </row>
    <row r="21" spans="1:8">
      <c r="A21" s="130" t="s">
        <v>137</v>
      </c>
      <c r="B21" s="83" t="s">
        <v>138</v>
      </c>
      <c r="C21" s="84">
        <v>37.9</v>
      </c>
      <c r="D21" s="84"/>
      <c r="E21" s="84">
        <v>22.43</v>
      </c>
      <c r="F21" s="84">
        <v>0</v>
      </c>
      <c r="G21" s="85">
        <v>0</v>
      </c>
      <c r="H21" s="90"/>
    </row>
    <row r="22" spans="1:8">
      <c r="A22" s="5" t="s">
        <v>38</v>
      </c>
      <c r="B22" s="3" t="s">
        <v>109</v>
      </c>
      <c r="C22" s="30"/>
      <c r="D22" s="30"/>
      <c r="E22" s="30"/>
      <c r="F22" s="30"/>
      <c r="G22" s="63">
        <f t="shared" si="0"/>
        <v>0</v>
      </c>
      <c r="H22" s="58"/>
    </row>
    <row r="23" spans="1:8">
      <c r="A23" s="5" t="s">
        <v>39</v>
      </c>
      <c r="B23" s="3" t="s">
        <v>109</v>
      </c>
      <c r="C23" s="30"/>
      <c r="D23" s="30"/>
      <c r="E23" s="30"/>
      <c r="F23" s="30"/>
      <c r="G23" s="63">
        <f t="shared" si="0"/>
        <v>0</v>
      </c>
      <c r="H23" s="58"/>
    </row>
    <row r="24" spans="1:8">
      <c r="A24" s="5" t="s">
        <v>40</v>
      </c>
      <c r="B24" s="3" t="s">
        <v>109</v>
      </c>
      <c r="C24" s="30"/>
      <c r="D24" s="30"/>
      <c r="E24" s="30"/>
      <c r="F24" s="30"/>
      <c r="G24" s="63">
        <f t="shared" si="0"/>
        <v>0</v>
      </c>
      <c r="H24" s="58"/>
    </row>
    <row r="25" spans="1:8">
      <c r="A25" s="110" t="s">
        <v>41</v>
      </c>
      <c r="B25" s="48" t="s">
        <v>109</v>
      </c>
      <c r="C25" s="50"/>
      <c r="D25" s="50"/>
      <c r="E25" s="50"/>
      <c r="F25" s="50"/>
      <c r="G25" s="105">
        <f t="shared" si="0"/>
        <v>0</v>
      </c>
      <c r="H25" s="106"/>
    </row>
    <row r="26" spans="1:8">
      <c r="A26" s="5" t="s">
        <v>42</v>
      </c>
      <c r="B26" s="3" t="s">
        <v>110</v>
      </c>
      <c r="C26" s="30"/>
      <c r="D26" s="30"/>
      <c r="E26" s="30"/>
      <c r="F26" s="30"/>
      <c r="G26" s="63">
        <f t="shared" si="0"/>
        <v>0</v>
      </c>
      <c r="H26" s="58"/>
    </row>
    <row r="27" spans="1:8">
      <c r="A27" s="5" t="s">
        <v>43</v>
      </c>
      <c r="B27" s="3" t="s">
        <v>110</v>
      </c>
      <c r="C27" s="30"/>
      <c r="D27" s="30"/>
      <c r="E27" s="30"/>
      <c r="F27" s="30"/>
      <c r="G27" s="63">
        <f t="shared" si="0"/>
        <v>0</v>
      </c>
      <c r="H27" s="58"/>
    </row>
    <row r="28" spans="1:8">
      <c r="A28" s="4" t="s">
        <v>44</v>
      </c>
      <c r="B28" s="3" t="s">
        <v>110</v>
      </c>
      <c r="C28" s="30"/>
      <c r="D28" s="30"/>
      <c r="E28" s="30"/>
      <c r="F28" s="30"/>
      <c r="G28" s="63">
        <f t="shared" si="0"/>
        <v>0</v>
      </c>
      <c r="H28" s="58"/>
    </row>
    <row r="29" spans="1:8">
      <c r="A29" s="4" t="s">
        <v>36</v>
      </c>
      <c r="B29" s="3" t="s">
        <v>110</v>
      </c>
      <c r="C29" s="30"/>
      <c r="D29" s="30"/>
      <c r="E29" s="30"/>
      <c r="F29" s="30"/>
      <c r="G29" s="63">
        <f t="shared" si="0"/>
        <v>0</v>
      </c>
      <c r="H29" s="58"/>
    </row>
    <row r="30" spans="1:8" ht="13.5" thickBot="1">
      <c r="A30" s="14"/>
      <c r="B30" s="13"/>
      <c r="C30" s="31"/>
      <c r="D30" s="31"/>
      <c r="E30" s="31"/>
      <c r="F30" s="31"/>
      <c r="G30" s="64"/>
      <c r="H30" s="59"/>
    </row>
    <row r="31" spans="1:8" ht="15.75" thickBot="1">
      <c r="A31" s="25" t="s">
        <v>4</v>
      </c>
      <c r="B31" s="26"/>
      <c r="C31" s="38"/>
      <c r="D31" s="38"/>
      <c r="E31" s="38"/>
      <c r="F31" s="38"/>
      <c r="G31" s="32"/>
      <c r="H31" s="60"/>
    </row>
    <row r="32" spans="1:8">
      <c r="A32" s="5" t="s">
        <v>45</v>
      </c>
      <c r="B32" s="117" t="s">
        <v>110</v>
      </c>
      <c r="C32" s="118"/>
      <c r="D32" s="118"/>
      <c r="E32" s="118"/>
      <c r="F32" s="118"/>
      <c r="G32" s="119">
        <v>0</v>
      </c>
      <c r="H32" s="120"/>
    </row>
    <row r="33" spans="1:8">
      <c r="A33" s="5" t="s">
        <v>46</v>
      </c>
      <c r="B33" s="75" t="s">
        <v>110</v>
      </c>
      <c r="C33" s="76"/>
      <c r="D33" s="76"/>
      <c r="E33" s="76"/>
      <c r="F33" s="76"/>
      <c r="G33" s="77">
        <v>0</v>
      </c>
      <c r="H33" s="101"/>
    </row>
    <row r="34" spans="1:8">
      <c r="A34" s="5" t="s">
        <v>156</v>
      </c>
      <c r="B34" s="75" t="s">
        <v>110</v>
      </c>
      <c r="C34" s="76"/>
      <c r="D34" s="76"/>
      <c r="E34" s="76"/>
      <c r="F34" s="76"/>
      <c r="G34" s="77">
        <v>0</v>
      </c>
      <c r="H34" s="101"/>
    </row>
    <row r="35" spans="1:8">
      <c r="A35" s="87" t="s">
        <v>47</v>
      </c>
      <c r="B35" s="78" t="s">
        <v>111</v>
      </c>
      <c r="C35" s="79"/>
      <c r="D35" s="79"/>
      <c r="E35" s="79"/>
      <c r="F35" s="79"/>
      <c r="G35" s="80">
        <v>0</v>
      </c>
      <c r="H35" s="88"/>
    </row>
    <row r="36" spans="1:8">
      <c r="A36" s="5" t="s">
        <v>48</v>
      </c>
      <c r="B36" s="75" t="s">
        <v>110</v>
      </c>
      <c r="C36" s="76"/>
      <c r="D36" s="76"/>
      <c r="E36" s="76"/>
      <c r="F36" s="76"/>
      <c r="G36" s="77">
        <v>0</v>
      </c>
      <c r="H36" s="101"/>
    </row>
    <row r="37" spans="1:8">
      <c r="A37" s="5" t="s">
        <v>49</v>
      </c>
      <c r="B37" s="75" t="s">
        <v>110</v>
      </c>
      <c r="C37" s="76"/>
      <c r="D37" s="76"/>
      <c r="E37" s="76"/>
      <c r="F37" s="76"/>
      <c r="G37" s="77">
        <v>0</v>
      </c>
      <c r="H37" s="101"/>
    </row>
    <row r="38" spans="1:8">
      <c r="A38" s="5" t="s">
        <v>50</v>
      </c>
      <c r="B38" s="75" t="s">
        <v>110</v>
      </c>
      <c r="C38" s="76"/>
      <c r="D38" s="76"/>
      <c r="E38" s="76"/>
      <c r="F38" s="76"/>
      <c r="G38" s="77">
        <v>0</v>
      </c>
      <c r="H38" s="101"/>
    </row>
    <row r="39" spans="1:8">
      <c r="A39" s="5" t="s">
        <v>51</v>
      </c>
      <c r="B39" s="75" t="s">
        <v>110</v>
      </c>
      <c r="C39" s="76"/>
      <c r="D39" s="76"/>
      <c r="E39" s="76"/>
      <c r="F39" s="76"/>
      <c r="G39" s="77">
        <v>0</v>
      </c>
      <c r="H39" s="121"/>
    </row>
    <row r="40" spans="1:8">
      <c r="A40" s="5" t="s">
        <v>44</v>
      </c>
      <c r="B40" s="75" t="s">
        <v>110</v>
      </c>
      <c r="C40" s="76"/>
      <c r="D40" s="76"/>
      <c r="E40" s="76"/>
      <c r="F40" s="76"/>
      <c r="G40" s="77">
        <v>0</v>
      </c>
      <c r="H40" s="101"/>
    </row>
    <row r="41" spans="1:8">
      <c r="A41" s="5" t="s">
        <v>36</v>
      </c>
      <c r="B41" s="75" t="s">
        <v>110</v>
      </c>
      <c r="C41" s="76"/>
      <c r="D41" s="76"/>
      <c r="E41" s="76"/>
      <c r="F41" s="76"/>
      <c r="G41" s="77">
        <v>0</v>
      </c>
      <c r="H41" s="101"/>
    </row>
    <row r="42" spans="1:8" ht="13.5" thickBot="1">
      <c r="A42" s="92"/>
      <c r="B42" s="75"/>
      <c r="C42" s="76"/>
      <c r="D42" s="76"/>
      <c r="E42" s="76"/>
      <c r="F42" s="76"/>
      <c r="G42" s="77"/>
      <c r="H42" s="101"/>
    </row>
    <row r="43" spans="1:8" ht="15.75" thickBot="1">
      <c r="A43" s="25" t="s">
        <v>8</v>
      </c>
      <c r="B43" s="26"/>
      <c r="C43" s="38"/>
      <c r="D43" s="38"/>
      <c r="E43" s="38"/>
      <c r="F43" s="38"/>
      <c r="G43" s="32"/>
      <c r="H43" s="60"/>
    </row>
    <row r="44" spans="1:8" ht="25.5">
      <c r="A44" s="82" t="s">
        <v>52</v>
      </c>
      <c r="B44" s="83" t="s">
        <v>112</v>
      </c>
      <c r="C44" s="84">
        <v>163.9</v>
      </c>
      <c r="D44" s="84"/>
      <c r="E44" s="84">
        <v>115.98</v>
      </c>
      <c r="F44" s="84"/>
      <c r="G44" s="85">
        <v>0</v>
      </c>
      <c r="H44" s="90"/>
    </row>
    <row r="45" spans="1:8" ht="25.5">
      <c r="A45" s="87" t="s">
        <v>53</v>
      </c>
      <c r="B45" s="78" t="s">
        <v>114</v>
      </c>
      <c r="C45" s="79">
        <v>418.95</v>
      </c>
      <c r="D45" s="79"/>
      <c r="E45" s="79">
        <v>359.99</v>
      </c>
      <c r="F45" s="79">
        <f>C45*1.5</f>
        <v>628.42499999999995</v>
      </c>
      <c r="G45" s="80">
        <f>F45-C45</f>
        <v>209.47499999999997</v>
      </c>
      <c r="H45" s="81" t="s">
        <v>128</v>
      </c>
    </row>
    <row r="46" spans="1:8">
      <c r="A46" s="5" t="s">
        <v>54</v>
      </c>
      <c r="B46" s="3" t="s">
        <v>110</v>
      </c>
      <c r="C46" s="30"/>
      <c r="D46" s="30"/>
      <c r="E46" s="30"/>
      <c r="F46" s="30"/>
      <c r="G46" s="63">
        <f t="shared" si="0"/>
        <v>0</v>
      </c>
      <c r="H46" s="58"/>
    </row>
    <row r="47" spans="1:8">
      <c r="A47" s="5" t="s">
        <v>55</v>
      </c>
      <c r="B47" s="3" t="s">
        <v>109</v>
      </c>
      <c r="C47" s="30"/>
      <c r="D47" s="30"/>
      <c r="E47" s="30"/>
      <c r="F47" s="30"/>
      <c r="G47" s="63">
        <f t="shared" si="0"/>
        <v>0</v>
      </c>
      <c r="H47" s="58"/>
    </row>
    <row r="48" spans="1:8">
      <c r="A48" s="5" t="s">
        <v>56</v>
      </c>
      <c r="B48" s="3" t="s">
        <v>109</v>
      </c>
      <c r="C48" s="30"/>
      <c r="D48" s="30"/>
      <c r="E48" s="30"/>
      <c r="F48" s="30"/>
      <c r="G48" s="63">
        <f t="shared" si="0"/>
        <v>0</v>
      </c>
      <c r="H48" s="58"/>
    </row>
    <row r="49" spans="1:8">
      <c r="A49" s="5" t="s">
        <v>57</v>
      </c>
      <c r="B49" s="3" t="s">
        <v>109</v>
      </c>
      <c r="C49" s="30"/>
      <c r="D49" s="30"/>
      <c r="E49" s="30"/>
      <c r="F49" s="30"/>
      <c r="G49" s="63">
        <f t="shared" si="0"/>
        <v>0</v>
      </c>
      <c r="H49" s="58"/>
    </row>
    <row r="50" spans="1:8">
      <c r="A50" s="5" t="s">
        <v>58</v>
      </c>
      <c r="B50" s="3" t="s">
        <v>109</v>
      </c>
      <c r="C50" s="30"/>
      <c r="D50" s="30"/>
      <c r="E50" s="30"/>
      <c r="F50" s="30"/>
      <c r="G50" s="63">
        <f t="shared" si="0"/>
        <v>0</v>
      </c>
      <c r="H50" s="58"/>
    </row>
    <row r="51" spans="1:8">
      <c r="A51" s="5" t="s">
        <v>44</v>
      </c>
      <c r="B51" s="3" t="s">
        <v>110</v>
      </c>
      <c r="C51" s="30"/>
      <c r="D51" s="30"/>
      <c r="E51" s="30"/>
      <c r="F51" s="30"/>
      <c r="G51" s="63">
        <f t="shared" si="0"/>
        <v>0</v>
      </c>
      <c r="H51" s="58"/>
    </row>
    <row r="52" spans="1:8">
      <c r="A52" s="5" t="s">
        <v>36</v>
      </c>
      <c r="B52" s="3" t="s">
        <v>110</v>
      </c>
      <c r="C52" s="30"/>
      <c r="D52" s="30"/>
      <c r="E52" s="30"/>
      <c r="F52" s="30"/>
      <c r="G52" s="63">
        <f t="shared" si="0"/>
        <v>0</v>
      </c>
      <c r="H52" s="58"/>
    </row>
    <row r="53" spans="1:8" ht="13.5" thickBot="1">
      <c r="A53" s="12"/>
      <c r="B53" s="13"/>
      <c r="C53" s="31"/>
      <c r="D53" s="31"/>
      <c r="E53" s="31"/>
      <c r="F53" s="31"/>
      <c r="G53" s="64"/>
      <c r="H53" s="59"/>
    </row>
    <row r="54" spans="1:8" ht="15.75" thickBot="1">
      <c r="A54" s="25" t="s">
        <v>0</v>
      </c>
      <c r="B54" s="26"/>
      <c r="C54" s="38"/>
      <c r="D54" s="38"/>
      <c r="E54" s="38"/>
      <c r="F54" s="38"/>
      <c r="G54" s="32"/>
      <c r="H54" s="60"/>
    </row>
    <row r="55" spans="1:8">
      <c r="A55" s="17" t="s">
        <v>59</v>
      </c>
      <c r="B55" s="18" t="s">
        <v>120</v>
      </c>
      <c r="C55" s="29"/>
      <c r="D55" s="29"/>
      <c r="E55" s="29"/>
      <c r="F55" s="29"/>
      <c r="G55" s="62">
        <f t="shared" si="0"/>
        <v>0</v>
      </c>
      <c r="H55" s="74"/>
    </row>
    <row r="56" spans="1:8">
      <c r="A56" s="17" t="s">
        <v>115</v>
      </c>
      <c r="B56" s="18" t="s">
        <v>120</v>
      </c>
      <c r="C56" s="29"/>
      <c r="D56" s="29"/>
      <c r="E56" s="29"/>
      <c r="F56" s="29"/>
      <c r="G56" s="62">
        <f t="shared" si="0"/>
        <v>0</v>
      </c>
      <c r="H56" s="57"/>
    </row>
    <row r="57" spans="1:8">
      <c r="A57" s="91" t="s">
        <v>116</v>
      </c>
      <c r="B57" s="78" t="s">
        <v>117</v>
      </c>
      <c r="C57" s="79"/>
      <c r="D57" s="79"/>
      <c r="E57" s="79">
        <v>9.99</v>
      </c>
      <c r="F57" s="79"/>
      <c r="G57" s="80">
        <f t="shared" si="0"/>
        <v>9.99</v>
      </c>
      <c r="H57" s="81"/>
    </row>
    <row r="58" spans="1:8">
      <c r="A58" s="87" t="s">
        <v>176</v>
      </c>
      <c r="B58" s="78" t="s">
        <v>177</v>
      </c>
      <c r="C58" s="79"/>
      <c r="D58" s="79"/>
      <c r="E58" s="79">
        <v>74.489999999999995</v>
      </c>
      <c r="F58" s="79"/>
      <c r="G58" s="80">
        <f t="shared" si="0"/>
        <v>74.489999999999995</v>
      </c>
      <c r="H58" s="81"/>
    </row>
    <row r="59" spans="1:8">
      <c r="A59" s="5" t="s">
        <v>157</v>
      </c>
      <c r="B59" s="75" t="s">
        <v>110</v>
      </c>
      <c r="C59" s="76"/>
      <c r="D59" s="76"/>
      <c r="E59" s="76"/>
      <c r="F59" s="76"/>
      <c r="G59" s="77">
        <v>0</v>
      </c>
      <c r="H59" s="101"/>
    </row>
    <row r="60" spans="1:8">
      <c r="A60" s="5" t="s">
        <v>60</v>
      </c>
      <c r="B60" s="75" t="s">
        <v>110</v>
      </c>
      <c r="C60" s="76"/>
      <c r="D60" s="76"/>
      <c r="E60" s="76"/>
      <c r="F60" s="76"/>
      <c r="G60" s="77">
        <v>0</v>
      </c>
      <c r="H60" s="101"/>
    </row>
    <row r="61" spans="1:8">
      <c r="A61" s="5" t="s">
        <v>62</v>
      </c>
      <c r="B61" s="75" t="s">
        <v>110</v>
      </c>
      <c r="C61" s="76"/>
      <c r="D61" s="76"/>
      <c r="E61" s="76"/>
      <c r="F61" s="76"/>
      <c r="G61" s="77">
        <v>0</v>
      </c>
      <c r="H61" s="101"/>
    </row>
    <row r="62" spans="1:8">
      <c r="A62" s="5" t="s">
        <v>61</v>
      </c>
      <c r="B62" s="3" t="s">
        <v>110</v>
      </c>
      <c r="C62" s="30"/>
      <c r="D62" s="30"/>
      <c r="E62" s="30"/>
      <c r="F62" s="30"/>
      <c r="G62" s="63">
        <f t="shared" si="0"/>
        <v>0</v>
      </c>
      <c r="H62" s="58"/>
    </row>
    <row r="63" spans="1:8">
      <c r="A63" s="5" t="s">
        <v>63</v>
      </c>
      <c r="B63" s="3" t="s">
        <v>110</v>
      </c>
      <c r="C63" s="30"/>
      <c r="D63" s="30"/>
      <c r="E63" s="30"/>
      <c r="F63" s="30"/>
      <c r="G63" s="63">
        <f t="shared" si="0"/>
        <v>0</v>
      </c>
      <c r="H63" s="58"/>
    </row>
    <row r="64" spans="1:8">
      <c r="A64" s="89" t="s">
        <v>64</v>
      </c>
      <c r="B64" s="75" t="s">
        <v>120</v>
      </c>
      <c r="C64" s="76"/>
      <c r="D64" s="76"/>
      <c r="E64" s="76"/>
      <c r="F64" s="76"/>
      <c r="G64" s="77">
        <f t="shared" si="0"/>
        <v>0</v>
      </c>
      <c r="H64" s="123"/>
    </row>
    <row r="65" spans="1:8">
      <c r="A65" s="5" t="s">
        <v>44</v>
      </c>
      <c r="B65" s="3" t="s">
        <v>110</v>
      </c>
      <c r="C65" s="30"/>
      <c r="D65" s="30"/>
      <c r="E65" s="30"/>
      <c r="F65" s="30"/>
      <c r="G65" s="63">
        <f t="shared" si="0"/>
        <v>0</v>
      </c>
      <c r="H65" s="58"/>
    </row>
    <row r="66" spans="1:8">
      <c r="A66" s="5" t="s">
        <v>36</v>
      </c>
      <c r="B66" s="48" t="s">
        <v>110</v>
      </c>
      <c r="C66" s="50"/>
      <c r="D66" s="50"/>
      <c r="E66" s="50"/>
      <c r="F66" s="50"/>
      <c r="G66" s="105">
        <f t="shared" si="0"/>
        <v>0</v>
      </c>
      <c r="H66" s="106"/>
    </row>
    <row r="67" spans="1:8" ht="13.5" thickBot="1">
      <c r="A67" s="12"/>
      <c r="B67" s="13"/>
      <c r="C67" s="31"/>
      <c r="D67" s="31"/>
      <c r="E67" s="31"/>
      <c r="F67" s="31"/>
      <c r="G67" s="64"/>
      <c r="H67" s="59"/>
    </row>
    <row r="68" spans="1:8" ht="15.75" thickBot="1">
      <c r="A68" s="25" t="s">
        <v>1</v>
      </c>
      <c r="B68" s="26"/>
      <c r="C68" s="38"/>
      <c r="D68" s="38"/>
      <c r="E68" s="38"/>
      <c r="F68" s="38"/>
      <c r="G68" s="32"/>
      <c r="H68" s="60"/>
    </row>
    <row r="69" spans="1:8">
      <c r="A69" s="19" t="s">
        <v>65</v>
      </c>
      <c r="B69" s="18" t="s">
        <v>109</v>
      </c>
      <c r="C69" s="29"/>
      <c r="D69" s="29"/>
      <c r="E69" s="29"/>
      <c r="F69" s="29"/>
      <c r="G69" s="62">
        <f t="shared" si="0"/>
        <v>0</v>
      </c>
      <c r="H69" s="57"/>
    </row>
    <row r="70" spans="1:8" ht="51">
      <c r="A70" s="87" t="s">
        <v>35</v>
      </c>
      <c r="B70" s="78" t="s">
        <v>174</v>
      </c>
      <c r="C70" s="79">
        <f>2*84.99</f>
        <v>169.98</v>
      </c>
      <c r="D70" s="79"/>
      <c r="E70" s="79">
        <f>2*325</f>
        <v>650</v>
      </c>
      <c r="F70" s="79">
        <f>E70*1.5</f>
        <v>975</v>
      </c>
      <c r="G70" s="80">
        <f>F70-C70</f>
        <v>805.02</v>
      </c>
      <c r="H70" s="81" t="s">
        <v>197</v>
      </c>
    </row>
    <row r="71" spans="1:8">
      <c r="A71" s="5" t="s">
        <v>66</v>
      </c>
      <c r="B71" s="3" t="s">
        <v>109</v>
      </c>
      <c r="C71" s="30"/>
      <c r="D71" s="30"/>
      <c r="E71" s="30"/>
      <c r="F71" s="30"/>
      <c r="G71" s="63">
        <f t="shared" si="0"/>
        <v>0</v>
      </c>
      <c r="H71" s="58"/>
    </row>
    <row r="72" spans="1:8">
      <c r="A72" s="5" t="s">
        <v>67</v>
      </c>
      <c r="B72" s="3" t="s">
        <v>109</v>
      </c>
      <c r="C72" s="30"/>
      <c r="D72" s="30"/>
      <c r="E72" s="30"/>
      <c r="F72" s="30"/>
      <c r="G72" s="63">
        <f t="shared" si="0"/>
        <v>0</v>
      </c>
      <c r="H72" s="58"/>
    </row>
    <row r="73" spans="1:8">
      <c r="A73" s="5" t="s">
        <v>68</v>
      </c>
      <c r="B73" s="3" t="s">
        <v>109</v>
      </c>
      <c r="C73" s="30"/>
      <c r="D73" s="30"/>
      <c r="E73" s="30"/>
      <c r="F73" s="30"/>
      <c r="G73" s="63">
        <f t="shared" ref="G73:G131" si="1">MAX(C73:F73)</f>
        <v>0</v>
      </c>
      <c r="H73" s="58"/>
    </row>
    <row r="74" spans="1:8">
      <c r="A74" s="5" t="s">
        <v>44</v>
      </c>
      <c r="B74" s="3" t="s">
        <v>110</v>
      </c>
      <c r="C74" s="30"/>
      <c r="D74" s="30"/>
      <c r="E74" s="30"/>
      <c r="F74" s="30"/>
      <c r="G74" s="63">
        <f t="shared" si="1"/>
        <v>0</v>
      </c>
      <c r="H74" s="58"/>
    </row>
    <row r="75" spans="1:8">
      <c r="A75" s="5" t="s">
        <v>36</v>
      </c>
      <c r="B75" s="3" t="s">
        <v>110</v>
      </c>
      <c r="C75" s="30"/>
      <c r="D75" s="30"/>
      <c r="E75" s="30"/>
      <c r="F75" s="30"/>
      <c r="G75" s="63">
        <f t="shared" si="1"/>
        <v>0</v>
      </c>
      <c r="H75" s="58"/>
    </row>
    <row r="76" spans="1:8" ht="13.5" thickBot="1">
      <c r="A76" s="12"/>
      <c r="B76" s="13"/>
      <c r="C76" s="31"/>
      <c r="D76" s="31"/>
      <c r="E76" s="31"/>
      <c r="F76" s="31"/>
      <c r="G76" s="64"/>
      <c r="H76" s="59"/>
    </row>
    <row r="77" spans="1:8" ht="15.75" thickBot="1">
      <c r="A77" s="25" t="s">
        <v>2</v>
      </c>
      <c r="B77" s="26"/>
      <c r="C77" s="38"/>
      <c r="D77" s="38"/>
      <c r="E77" s="38"/>
      <c r="F77" s="38"/>
      <c r="G77" s="32"/>
      <c r="H77" s="60"/>
    </row>
    <row r="78" spans="1:8">
      <c r="A78" s="112" t="s">
        <v>69</v>
      </c>
      <c r="B78" s="83" t="s">
        <v>172</v>
      </c>
      <c r="C78" s="84"/>
      <c r="D78" s="84"/>
      <c r="E78" s="84">
        <v>87.91</v>
      </c>
      <c r="F78" s="84"/>
      <c r="G78" s="85">
        <f t="shared" si="1"/>
        <v>87.91</v>
      </c>
      <c r="H78" s="86"/>
    </row>
    <row r="79" spans="1:8" ht="51">
      <c r="A79" s="87" t="s">
        <v>35</v>
      </c>
      <c r="B79" s="78" t="s">
        <v>174</v>
      </c>
      <c r="C79" s="79">
        <f>2*94.99</f>
        <v>189.98</v>
      </c>
      <c r="D79" s="79"/>
      <c r="E79" s="79">
        <f>2*325</f>
        <v>650</v>
      </c>
      <c r="F79" s="79">
        <f>1.5*E79</f>
        <v>975</v>
      </c>
      <c r="G79" s="80">
        <f>F79-C79</f>
        <v>785.02</v>
      </c>
      <c r="H79" s="81" t="s">
        <v>198</v>
      </c>
    </row>
    <row r="80" spans="1:8">
      <c r="A80" s="4" t="s">
        <v>66</v>
      </c>
      <c r="B80" s="3" t="s">
        <v>109</v>
      </c>
      <c r="C80" s="30"/>
      <c r="D80" s="30"/>
      <c r="E80" s="30"/>
      <c r="F80" s="30"/>
      <c r="G80" s="63">
        <f t="shared" si="1"/>
        <v>0</v>
      </c>
      <c r="H80" s="58"/>
    </row>
    <row r="81" spans="1:8">
      <c r="A81" s="7" t="s">
        <v>70</v>
      </c>
      <c r="B81" s="48" t="s">
        <v>120</v>
      </c>
      <c r="C81" s="50"/>
      <c r="D81" s="50"/>
      <c r="E81" s="50"/>
      <c r="F81" s="50"/>
      <c r="G81" s="105">
        <f t="shared" si="1"/>
        <v>0</v>
      </c>
      <c r="H81" s="107"/>
    </row>
    <row r="82" spans="1:8">
      <c r="A82" s="4" t="s">
        <v>71</v>
      </c>
      <c r="B82" s="3" t="s">
        <v>109</v>
      </c>
      <c r="C82" s="30"/>
      <c r="D82" s="30"/>
      <c r="E82" s="30"/>
      <c r="F82" s="30"/>
      <c r="G82" s="63">
        <f t="shared" si="1"/>
        <v>0</v>
      </c>
      <c r="H82" s="58"/>
    </row>
    <row r="83" spans="1:8">
      <c r="A83" s="4" t="s">
        <v>44</v>
      </c>
      <c r="B83" s="3" t="s">
        <v>110</v>
      </c>
      <c r="C83" s="30"/>
      <c r="D83" s="30"/>
      <c r="E83" s="30"/>
      <c r="F83" s="30"/>
      <c r="G83" s="63">
        <f t="shared" si="1"/>
        <v>0</v>
      </c>
      <c r="H83" s="58"/>
    </row>
    <row r="84" spans="1:8">
      <c r="A84" s="4" t="s">
        <v>36</v>
      </c>
      <c r="B84" s="3" t="s">
        <v>110</v>
      </c>
      <c r="C84" s="30"/>
      <c r="D84" s="30"/>
      <c r="E84" s="30"/>
      <c r="F84" s="30"/>
      <c r="G84" s="63">
        <f t="shared" si="1"/>
        <v>0</v>
      </c>
      <c r="H84" s="58"/>
    </row>
    <row r="85" spans="1:8" ht="13.5" thickBot="1">
      <c r="A85" s="12"/>
      <c r="B85" s="13"/>
      <c r="C85" s="31"/>
      <c r="D85" s="31"/>
      <c r="E85" s="31"/>
      <c r="F85" s="31"/>
      <c r="G85" s="64"/>
      <c r="H85" s="59"/>
    </row>
    <row r="86" spans="1:8" ht="15.75" thickBot="1">
      <c r="A86" s="25" t="s">
        <v>3</v>
      </c>
      <c r="B86" s="26"/>
      <c r="C86" s="38"/>
      <c r="D86" s="38"/>
      <c r="E86" s="38"/>
      <c r="F86" s="38"/>
      <c r="G86" s="32"/>
      <c r="H86" s="60"/>
    </row>
    <row r="87" spans="1:8" ht="25.5">
      <c r="A87" s="112" t="s">
        <v>72</v>
      </c>
      <c r="B87" s="83" t="s">
        <v>191</v>
      </c>
      <c r="C87" s="84">
        <v>465.2</v>
      </c>
      <c r="D87" s="84"/>
      <c r="E87" s="84">
        <v>658.11</v>
      </c>
      <c r="F87" s="84">
        <f>1.5*E87</f>
        <v>987.16499999999996</v>
      </c>
      <c r="G87" s="85">
        <f>(F87-C87)</f>
        <v>521.96499999999992</v>
      </c>
      <c r="H87" s="86" t="s">
        <v>192</v>
      </c>
    </row>
    <row r="88" spans="1:8">
      <c r="A88" s="4" t="s">
        <v>73</v>
      </c>
      <c r="B88" s="3" t="s">
        <v>110</v>
      </c>
      <c r="C88" s="30"/>
      <c r="D88" s="30"/>
      <c r="E88" s="30"/>
      <c r="F88" s="30"/>
      <c r="G88" s="63">
        <f t="shared" si="1"/>
        <v>0</v>
      </c>
      <c r="H88" s="58"/>
    </row>
    <row r="89" spans="1:8">
      <c r="A89" s="4" t="s">
        <v>74</v>
      </c>
      <c r="B89" s="3" t="s">
        <v>109</v>
      </c>
      <c r="C89" s="30"/>
      <c r="D89" s="30"/>
      <c r="E89" s="30"/>
      <c r="F89" s="30"/>
      <c r="G89" s="63">
        <f t="shared" si="1"/>
        <v>0</v>
      </c>
      <c r="H89" s="58"/>
    </row>
    <row r="90" spans="1:8">
      <c r="A90" s="4" t="s">
        <v>76</v>
      </c>
      <c r="B90" s="3" t="s">
        <v>109</v>
      </c>
      <c r="C90" s="30"/>
      <c r="D90" s="30"/>
      <c r="E90" s="30"/>
      <c r="F90" s="30"/>
      <c r="G90" s="63">
        <f t="shared" si="1"/>
        <v>0</v>
      </c>
      <c r="H90" s="58"/>
    </row>
    <row r="91" spans="1:8">
      <c r="A91" s="7" t="s">
        <v>75</v>
      </c>
      <c r="B91" s="48" t="s">
        <v>109</v>
      </c>
      <c r="C91" s="50"/>
      <c r="D91" s="50"/>
      <c r="E91" s="50"/>
      <c r="F91" s="50"/>
      <c r="G91" s="105">
        <f t="shared" si="1"/>
        <v>0</v>
      </c>
      <c r="H91" s="107"/>
    </row>
    <row r="92" spans="1:8">
      <c r="A92" s="4" t="s">
        <v>77</v>
      </c>
      <c r="B92" s="3" t="s">
        <v>109</v>
      </c>
      <c r="C92" s="30"/>
      <c r="D92" s="30"/>
      <c r="E92" s="30"/>
      <c r="F92" s="30"/>
      <c r="G92" s="63">
        <f t="shared" si="1"/>
        <v>0</v>
      </c>
      <c r="H92" s="58"/>
    </row>
    <row r="93" spans="1:8">
      <c r="A93" s="4" t="s">
        <v>78</v>
      </c>
      <c r="B93" s="3" t="s">
        <v>109</v>
      </c>
      <c r="C93" s="30"/>
      <c r="D93" s="30"/>
      <c r="E93" s="30"/>
      <c r="F93" s="30"/>
      <c r="G93" s="63">
        <f t="shared" si="1"/>
        <v>0</v>
      </c>
      <c r="H93" s="58"/>
    </row>
    <row r="94" spans="1:8">
      <c r="A94" s="4" t="s">
        <v>79</v>
      </c>
      <c r="B94" s="3" t="s">
        <v>109</v>
      </c>
      <c r="C94" s="30"/>
      <c r="D94" s="30"/>
      <c r="E94" s="30"/>
      <c r="F94" s="30"/>
      <c r="G94" s="63">
        <f t="shared" si="1"/>
        <v>0</v>
      </c>
      <c r="H94" s="58"/>
    </row>
    <row r="95" spans="1:8">
      <c r="A95" s="4" t="s">
        <v>80</v>
      </c>
      <c r="B95" s="3" t="s">
        <v>120</v>
      </c>
      <c r="C95" s="30"/>
      <c r="D95" s="30"/>
      <c r="E95" s="30"/>
      <c r="F95" s="30"/>
      <c r="G95" s="111">
        <v>0</v>
      </c>
      <c r="H95" s="107"/>
    </row>
    <row r="96" spans="1:8">
      <c r="A96" s="6" t="s">
        <v>81</v>
      </c>
      <c r="B96" s="3" t="s">
        <v>110</v>
      </c>
      <c r="C96" s="30"/>
      <c r="D96" s="30"/>
      <c r="E96" s="30"/>
      <c r="F96" s="30"/>
      <c r="G96" s="63">
        <f t="shared" si="1"/>
        <v>0</v>
      </c>
      <c r="H96" s="58"/>
    </row>
    <row r="97" spans="1:8">
      <c r="A97" s="4" t="s">
        <v>44</v>
      </c>
      <c r="B97" s="3" t="s">
        <v>110</v>
      </c>
      <c r="C97" s="30"/>
      <c r="D97" s="30"/>
      <c r="E97" s="30"/>
      <c r="F97" s="30"/>
      <c r="G97" s="63">
        <f t="shared" si="1"/>
        <v>0</v>
      </c>
      <c r="H97" s="58"/>
    </row>
    <row r="98" spans="1:8">
      <c r="A98" s="4" t="s">
        <v>36</v>
      </c>
      <c r="B98" s="3" t="s">
        <v>110</v>
      </c>
      <c r="C98" s="30"/>
      <c r="D98" s="30"/>
      <c r="E98" s="30"/>
      <c r="F98" s="30"/>
      <c r="G98" s="63">
        <f t="shared" si="1"/>
        <v>0</v>
      </c>
      <c r="H98" s="58"/>
    </row>
    <row r="99" spans="1:8" ht="13.5" thickBot="1">
      <c r="A99" s="12"/>
      <c r="B99" s="13"/>
      <c r="C99" s="31"/>
      <c r="D99" s="31"/>
      <c r="E99" s="31"/>
      <c r="F99" s="31"/>
      <c r="G99" s="64"/>
      <c r="H99" s="59"/>
    </row>
    <row r="100" spans="1:8" ht="15.75" thickBot="1">
      <c r="A100" s="25" t="s">
        <v>5</v>
      </c>
      <c r="B100" s="26"/>
      <c r="C100" s="38"/>
      <c r="D100" s="38"/>
      <c r="E100" s="38"/>
      <c r="F100" s="38"/>
      <c r="G100" s="32"/>
      <c r="H100" s="60"/>
    </row>
    <row r="101" spans="1:8">
      <c r="A101" s="17" t="s">
        <v>82</v>
      </c>
      <c r="B101" s="18" t="s">
        <v>195</v>
      </c>
      <c r="C101" s="29"/>
      <c r="D101" s="29"/>
      <c r="E101" s="29">
        <v>120</v>
      </c>
      <c r="F101" s="29"/>
      <c r="G101" s="62">
        <v>0</v>
      </c>
      <c r="H101" s="123"/>
    </row>
    <row r="102" spans="1:8">
      <c r="A102" s="7" t="s">
        <v>83</v>
      </c>
      <c r="B102" s="48" t="s">
        <v>110</v>
      </c>
      <c r="C102" s="50"/>
      <c r="D102" s="50"/>
      <c r="E102" s="50"/>
      <c r="F102" s="50"/>
      <c r="G102" s="105">
        <f t="shared" si="1"/>
        <v>0</v>
      </c>
      <c r="H102" s="106"/>
    </row>
    <row r="103" spans="1:8">
      <c r="A103" s="4" t="s">
        <v>84</v>
      </c>
      <c r="B103" s="3" t="s">
        <v>187</v>
      </c>
      <c r="C103" s="30"/>
      <c r="D103" s="30"/>
      <c r="E103" s="30">
        <v>10.99</v>
      </c>
      <c r="F103" s="30"/>
      <c r="G103" s="63">
        <v>0</v>
      </c>
      <c r="H103" s="123"/>
    </row>
    <row r="104" spans="1:8">
      <c r="A104" s="91" t="s">
        <v>118</v>
      </c>
      <c r="B104" s="78" t="s">
        <v>119</v>
      </c>
      <c r="C104" s="79"/>
      <c r="D104" s="79"/>
      <c r="E104" s="79">
        <v>10.99</v>
      </c>
      <c r="F104" s="79"/>
      <c r="G104" s="80">
        <f t="shared" si="1"/>
        <v>10.99</v>
      </c>
      <c r="H104" s="81"/>
    </row>
    <row r="105" spans="1:8">
      <c r="A105" s="4" t="s">
        <v>85</v>
      </c>
      <c r="B105" s="3" t="s">
        <v>109</v>
      </c>
      <c r="C105" s="30"/>
      <c r="D105" s="30"/>
      <c r="E105" s="30"/>
      <c r="F105" s="30"/>
      <c r="G105" s="63">
        <f t="shared" si="1"/>
        <v>0</v>
      </c>
      <c r="H105" s="58"/>
    </row>
    <row r="106" spans="1:8">
      <c r="A106" s="4" t="s">
        <v>86</v>
      </c>
      <c r="B106" s="3" t="s">
        <v>109</v>
      </c>
      <c r="C106" s="30"/>
      <c r="D106" s="30"/>
      <c r="E106" s="30"/>
      <c r="F106" s="30"/>
      <c r="G106" s="63">
        <f t="shared" si="1"/>
        <v>0</v>
      </c>
      <c r="H106" s="58"/>
    </row>
    <row r="107" spans="1:8">
      <c r="A107" s="4" t="s">
        <v>44</v>
      </c>
      <c r="B107" s="3" t="s">
        <v>189</v>
      </c>
      <c r="C107" s="30"/>
      <c r="D107" s="30"/>
      <c r="E107" s="30"/>
      <c r="F107" s="30"/>
      <c r="G107" s="63">
        <f t="shared" si="1"/>
        <v>0</v>
      </c>
      <c r="H107" s="123"/>
    </row>
    <row r="108" spans="1:8">
      <c r="A108" s="4" t="s">
        <v>36</v>
      </c>
      <c r="B108" s="3" t="s">
        <v>110</v>
      </c>
      <c r="C108" s="30"/>
      <c r="D108" s="30"/>
      <c r="E108" s="30"/>
      <c r="F108" s="30"/>
      <c r="G108" s="63">
        <f t="shared" si="1"/>
        <v>0</v>
      </c>
      <c r="H108" s="58"/>
    </row>
    <row r="109" spans="1:8" ht="13.5" thickBot="1">
      <c r="A109" s="12"/>
      <c r="B109" s="13"/>
      <c r="C109" s="31"/>
      <c r="D109" s="31"/>
      <c r="E109" s="31"/>
      <c r="F109" s="31"/>
      <c r="G109" s="64"/>
      <c r="H109" s="59"/>
    </row>
    <row r="110" spans="1:8" ht="15.75" thickBot="1">
      <c r="A110" s="25" t="s">
        <v>6</v>
      </c>
      <c r="B110" s="26"/>
      <c r="C110" s="38"/>
      <c r="D110" s="38"/>
      <c r="E110" s="38"/>
      <c r="F110" s="38"/>
      <c r="G110" s="32"/>
      <c r="H110" s="60"/>
    </row>
    <row r="111" spans="1:8" ht="25.5">
      <c r="A111" s="112" t="s">
        <v>148</v>
      </c>
      <c r="B111" s="83" t="s">
        <v>149</v>
      </c>
      <c r="C111" s="84"/>
      <c r="D111" s="84"/>
      <c r="E111" s="84">
        <f>8.35*2</f>
        <v>16.7</v>
      </c>
      <c r="F111" s="84"/>
      <c r="G111" s="85">
        <f t="shared" si="1"/>
        <v>16.7</v>
      </c>
      <c r="H111" s="86" t="s">
        <v>150</v>
      </c>
    </row>
    <row r="112" spans="1:8" ht="52.9" customHeight="1">
      <c r="A112" s="91" t="s">
        <v>132</v>
      </c>
      <c r="B112" s="78" t="s">
        <v>133</v>
      </c>
      <c r="C112" s="79"/>
      <c r="D112" s="79"/>
      <c r="E112" s="79">
        <v>14.95</v>
      </c>
      <c r="F112" s="79"/>
      <c r="G112" s="80">
        <f t="shared" si="1"/>
        <v>14.95</v>
      </c>
      <c r="H112" s="109" t="s">
        <v>143</v>
      </c>
    </row>
    <row r="113" spans="1:8">
      <c r="A113" s="4" t="s">
        <v>87</v>
      </c>
      <c r="B113" s="3" t="s">
        <v>110</v>
      </c>
      <c r="C113" s="30"/>
      <c r="D113" s="30"/>
      <c r="E113" s="30"/>
      <c r="F113" s="30"/>
      <c r="G113" s="63">
        <f>MAX(C113:F113)/4</f>
        <v>0</v>
      </c>
      <c r="H113" s="58"/>
    </row>
    <row r="114" spans="1:8">
      <c r="A114" s="4" t="s">
        <v>36</v>
      </c>
      <c r="B114" s="3" t="s">
        <v>110</v>
      </c>
      <c r="C114" s="30"/>
      <c r="D114" s="30"/>
      <c r="E114" s="30"/>
      <c r="F114" s="30"/>
      <c r="G114" s="63">
        <f t="shared" si="1"/>
        <v>0</v>
      </c>
      <c r="H114" s="58"/>
    </row>
    <row r="115" spans="1:8" ht="13.5" thickBot="1">
      <c r="A115" s="12"/>
      <c r="B115" s="13"/>
      <c r="C115" s="31"/>
      <c r="D115" s="31"/>
      <c r="E115" s="31"/>
      <c r="F115" s="31"/>
      <c r="G115" s="64"/>
      <c r="H115" s="59"/>
    </row>
    <row r="116" spans="1:8" ht="15.75" thickBot="1">
      <c r="A116" s="25" t="s">
        <v>7</v>
      </c>
      <c r="B116" s="26"/>
      <c r="C116" s="38"/>
      <c r="D116" s="38"/>
      <c r="E116" s="38"/>
      <c r="F116" s="38"/>
      <c r="G116" s="32"/>
      <c r="H116" s="60"/>
    </row>
    <row r="117" spans="1:8">
      <c r="A117" s="17" t="s">
        <v>88</v>
      </c>
      <c r="B117" s="18" t="s">
        <v>110</v>
      </c>
      <c r="C117" s="29"/>
      <c r="D117" s="29"/>
      <c r="E117" s="29"/>
      <c r="F117" s="29"/>
      <c r="G117" s="62">
        <f t="shared" si="1"/>
        <v>0</v>
      </c>
      <c r="H117" s="57"/>
    </row>
    <row r="118" spans="1:8">
      <c r="A118" s="4" t="s">
        <v>89</v>
      </c>
      <c r="B118" s="3" t="s">
        <v>109</v>
      </c>
      <c r="C118" s="30"/>
      <c r="D118" s="30"/>
      <c r="E118" s="30"/>
      <c r="F118" s="30"/>
      <c r="G118" s="30">
        <f t="shared" si="1"/>
        <v>0</v>
      </c>
      <c r="H118" s="30"/>
    </row>
    <row r="119" spans="1:8">
      <c r="A119" s="4" t="s">
        <v>90</v>
      </c>
      <c r="B119" s="3" t="s">
        <v>109</v>
      </c>
      <c r="C119" s="30"/>
      <c r="D119" s="30"/>
      <c r="E119" s="30"/>
      <c r="F119" s="30"/>
      <c r="G119" s="63">
        <f t="shared" si="1"/>
        <v>0</v>
      </c>
      <c r="H119" s="58"/>
    </row>
    <row r="120" spans="1:8">
      <c r="A120" s="4" t="s">
        <v>91</v>
      </c>
      <c r="B120" s="3" t="s">
        <v>109</v>
      </c>
      <c r="C120" s="30"/>
      <c r="D120" s="30"/>
      <c r="E120" s="30"/>
      <c r="F120" s="30"/>
      <c r="G120" s="63">
        <f t="shared" si="1"/>
        <v>0</v>
      </c>
      <c r="H120" s="58"/>
    </row>
    <row r="121" spans="1:8">
      <c r="A121" s="4" t="s">
        <v>92</v>
      </c>
      <c r="B121" s="3" t="s">
        <v>109</v>
      </c>
      <c r="C121" s="30"/>
      <c r="D121" s="30"/>
      <c r="E121" s="30"/>
      <c r="F121" s="30"/>
      <c r="G121" s="63">
        <f t="shared" si="1"/>
        <v>0</v>
      </c>
      <c r="H121" s="58"/>
    </row>
    <row r="122" spans="1:8">
      <c r="A122" s="4" t="s">
        <v>93</v>
      </c>
      <c r="B122" s="3" t="s">
        <v>120</v>
      </c>
      <c r="C122" s="30"/>
      <c r="D122" s="30"/>
      <c r="E122" s="30"/>
      <c r="F122" s="30"/>
      <c r="G122" s="63">
        <f t="shared" si="1"/>
        <v>0</v>
      </c>
      <c r="H122" s="107"/>
    </row>
    <row r="123" spans="1:8">
      <c r="A123" s="4" t="s">
        <v>94</v>
      </c>
      <c r="B123" s="3" t="s">
        <v>109</v>
      </c>
      <c r="C123" s="30"/>
      <c r="D123" s="30"/>
      <c r="E123" s="30"/>
      <c r="F123" s="30"/>
      <c r="G123" s="63">
        <f t="shared" si="1"/>
        <v>0</v>
      </c>
      <c r="H123" s="58"/>
    </row>
    <row r="124" spans="1:8">
      <c r="A124" s="4" t="s">
        <v>95</v>
      </c>
      <c r="B124" s="3" t="s">
        <v>120</v>
      </c>
      <c r="C124" s="30"/>
      <c r="D124" s="30"/>
      <c r="E124" s="30"/>
      <c r="F124" s="30"/>
      <c r="G124" s="63">
        <f t="shared" si="1"/>
        <v>0</v>
      </c>
      <c r="H124" s="107"/>
    </row>
    <row r="125" spans="1:8">
      <c r="A125" s="4" t="s">
        <v>96</v>
      </c>
      <c r="B125" s="3" t="s">
        <v>109</v>
      </c>
      <c r="C125" s="30"/>
      <c r="D125" s="30"/>
      <c r="E125" s="30"/>
      <c r="F125" s="30"/>
      <c r="G125" s="63">
        <f t="shared" si="1"/>
        <v>0</v>
      </c>
      <c r="H125" s="58"/>
    </row>
    <row r="126" spans="1:8">
      <c r="A126" s="4" t="s">
        <v>97</v>
      </c>
      <c r="B126" s="3" t="s">
        <v>110</v>
      </c>
      <c r="C126" s="30"/>
      <c r="D126" s="30"/>
      <c r="E126" s="30"/>
      <c r="F126" s="30"/>
      <c r="G126" s="63">
        <f t="shared" si="1"/>
        <v>0</v>
      </c>
      <c r="H126" s="58"/>
    </row>
    <row r="127" spans="1:8" ht="25.5">
      <c r="A127" s="91" t="s">
        <v>98</v>
      </c>
      <c r="B127" s="78" t="s">
        <v>121</v>
      </c>
      <c r="C127" s="79">
        <v>66.95</v>
      </c>
      <c r="D127" s="79"/>
      <c r="E127" s="79">
        <v>216.99</v>
      </c>
      <c r="F127" s="79">
        <f>E127*1.5</f>
        <v>325.48500000000001</v>
      </c>
      <c r="G127" s="80">
        <f>F127-C127</f>
        <v>258.53500000000003</v>
      </c>
      <c r="H127" s="81" t="s">
        <v>178</v>
      </c>
    </row>
    <row r="128" spans="1:8">
      <c r="A128" s="4" t="s">
        <v>99</v>
      </c>
      <c r="B128" s="3" t="s">
        <v>109</v>
      </c>
      <c r="C128" s="30"/>
      <c r="D128" s="30"/>
      <c r="E128" s="30"/>
      <c r="F128" s="30"/>
      <c r="G128" s="63">
        <f t="shared" si="1"/>
        <v>0</v>
      </c>
      <c r="H128" s="58"/>
    </row>
    <row r="129" spans="1:8">
      <c r="A129" s="4" t="s">
        <v>100</v>
      </c>
      <c r="B129" s="3" t="s">
        <v>109</v>
      </c>
      <c r="C129" s="30"/>
      <c r="D129" s="30"/>
      <c r="E129" s="30"/>
      <c r="F129" s="30"/>
      <c r="G129" s="63">
        <f t="shared" si="1"/>
        <v>0</v>
      </c>
      <c r="H129" s="58"/>
    </row>
    <row r="130" spans="1:8">
      <c r="A130" s="4" t="s">
        <v>44</v>
      </c>
      <c r="B130" s="3" t="s">
        <v>110</v>
      </c>
      <c r="C130" s="30"/>
      <c r="D130" s="30"/>
      <c r="E130" s="30"/>
      <c r="F130" s="30"/>
      <c r="G130" s="63">
        <f t="shared" si="1"/>
        <v>0</v>
      </c>
      <c r="H130" s="58"/>
    </row>
    <row r="131" spans="1:8">
      <c r="A131" s="4" t="s">
        <v>36</v>
      </c>
      <c r="B131" s="3" t="s">
        <v>110</v>
      </c>
      <c r="C131" s="30"/>
      <c r="D131" s="30"/>
      <c r="E131" s="30"/>
      <c r="F131" s="30"/>
      <c r="G131" s="63">
        <f t="shared" si="1"/>
        <v>0</v>
      </c>
      <c r="H131" s="58"/>
    </row>
    <row r="132" spans="1:8" ht="13.5" thickBot="1">
      <c r="A132" s="12"/>
      <c r="B132" s="13"/>
      <c r="C132" s="31"/>
      <c r="D132" s="31"/>
      <c r="E132" s="31"/>
      <c r="F132" s="31"/>
      <c r="G132" s="64"/>
      <c r="H132" s="59"/>
    </row>
    <row r="133" spans="1:8" ht="15.75" thickBot="1">
      <c r="A133" s="25" t="s">
        <v>10</v>
      </c>
      <c r="B133" s="26"/>
      <c r="C133" s="38"/>
      <c r="D133" s="38"/>
      <c r="E133" s="38"/>
      <c r="F133" s="38"/>
      <c r="G133" s="32"/>
      <c r="H133" s="60"/>
    </row>
    <row r="134" spans="1:8">
      <c r="A134" s="5" t="s">
        <v>101</v>
      </c>
      <c r="B134" s="18" t="s">
        <v>120</v>
      </c>
      <c r="C134" s="29"/>
      <c r="D134" s="29"/>
      <c r="E134" s="29"/>
      <c r="F134" s="29"/>
      <c r="G134" s="62">
        <v>0</v>
      </c>
      <c r="H134" s="57"/>
    </row>
    <row r="135" spans="1:8">
      <c r="A135" s="5" t="s">
        <v>102</v>
      </c>
      <c r="B135" s="3" t="s">
        <v>109</v>
      </c>
      <c r="C135" s="30"/>
      <c r="D135" s="30"/>
      <c r="E135" s="30"/>
      <c r="F135" s="30"/>
      <c r="G135" s="63">
        <v>0</v>
      </c>
      <c r="H135" s="58"/>
    </row>
    <row r="136" spans="1:8">
      <c r="A136" s="5" t="s">
        <v>103</v>
      </c>
      <c r="B136" s="3" t="s">
        <v>109</v>
      </c>
      <c r="C136" s="30"/>
      <c r="D136" s="30"/>
      <c r="E136" s="30"/>
      <c r="F136" s="30"/>
      <c r="G136" s="63">
        <v>0</v>
      </c>
      <c r="H136" s="58"/>
    </row>
    <row r="137" spans="1:8">
      <c r="A137" s="5" t="s">
        <v>104</v>
      </c>
      <c r="B137" s="3" t="s">
        <v>120</v>
      </c>
      <c r="C137" s="30"/>
      <c r="D137" s="30"/>
      <c r="E137" s="30"/>
      <c r="F137" s="30"/>
      <c r="G137" s="63">
        <v>0</v>
      </c>
      <c r="H137" s="58"/>
    </row>
    <row r="138" spans="1:8">
      <c r="A138" s="5" t="s">
        <v>163</v>
      </c>
      <c r="B138" s="3" t="s">
        <v>120</v>
      </c>
      <c r="C138" s="30"/>
      <c r="D138" s="30"/>
      <c r="E138" s="30"/>
      <c r="F138" s="30"/>
      <c r="G138" s="63">
        <v>0</v>
      </c>
      <c r="H138" s="58"/>
    </row>
    <row r="139" spans="1:8">
      <c r="A139" s="5" t="s">
        <v>105</v>
      </c>
      <c r="B139" s="3" t="s">
        <v>109</v>
      </c>
      <c r="C139" s="30"/>
      <c r="D139" s="30"/>
      <c r="E139" s="30"/>
      <c r="F139" s="30"/>
      <c r="G139" s="63">
        <v>0</v>
      </c>
      <c r="H139" s="58"/>
    </row>
    <row r="140" spans="1:8">
      <c r="A140" s="5" t="s">
        <v>162</v>
      </c>
      <c r="B140" s="45" t="s">
        <v>110</v>
      </c>
      <c r="C140" s="30"/>
      <c r="D140" s="30"/>
      <c r="E140" s="30"/>
      <c r="F140" s="30"/>
      <c r="G140" s="63">
        <v>0</v>
      </c>
      <c r="H140" s="58"/>
    </row>
    <row r="141" spans="1:8">
      <c r="A141" s="5" t="s">
        <v>106</v>
      </c>
      <c r="B141" s="3" t="s">
        <v>110</v>
      </c>
      <c r="C141" s="30"/>
      <c r="D141" s="30"/>
      <c r="E141" s="30"/>
      <c r="F141" s="30"/>
      <c r="G141" s="63">
        <v>0</v>
      </c>
      <c r="H141" s="58"/>
    </row>
    <row r="142" spans="1:8">
      <c r="A142" s="122" t="s">
        <v>158</v>
      </c>
      <c r="B142" s="3" t="s">
        <v>110</v>
      </c>
      <c r="C142" s="30"/>
      <c r="D142" s="30"/>
      <c r="E142" s="30"/>
      <c r="F142" s="30"/>
      <c r="G142" s="63">
        <v>0</v>
      </c>
      <c r="H142" s="58"/>
    </row>
    <row r="143" spans="1:8">
      <c r="A143" s="5" t="s">
        <v>159</v>
      </c>
      <c r="B143" s="3" t="s">
        <v>120</v>
      </c>
      <c r="C143" s="30"/>
      <c r="D143" s="30"/>
      <c r="E143" s="30"/>
      <c r="F143" s="30"/>
      <c r="G143" s="63">
        <v>0</v>
      </c>
      <c r="H143" s="58"/>
    </row>
    <row r="144" spans="1:8">
      <c r="A144" s="5" t="s">
        <v>160</v>
      </c>
      <c r="B144" s="75" t="s">
        <v>110</v>
      </c>
      <c r="C144" s="76"/>
      <c r="D144" s="76"/>
      <c r="E144" s="76"/>
      <c r="F144" s="76"/>
      <c r="G144" s="77">
        <v>0</v>
      </c>
      <c r="H144" s="101"/>
    </row>
    <row r="145" spans="1:8">
      <c r="A145" s="5" t="s">
        <v>161</v>
      </c>
      <c r="B145" s="75" t="s">
        <v>110</v>
      </c>
      <c r="C145" s="76"/>
      <c r="D145" s="76"/>
      <c r="E145" s="76"/>
      <c r="F145" s="76"/>
      <c r="G145" s="77">
        <v>0</v>
      </c>
      <c r="H145" s="101"/>
    </row>
    <row r="146" spans="1:8">
      <c r="A146" s="91" t="s">
        <v>124</v>
      </c>
      <c r="B146" s="78" t="s">
        <v>125</v>
      </c>
      <c r="C146" s="79"/>
      <c r="D146" s="79"/>
      <c r="E146" s="79">
        <v>46.75</v>
      </c>
      <c r="F146" s="79"/>
      <c r="G146" s="80">
        <v>46.75</v>
      </c>
      <c r="H146" s="81"/>
    </row>
    <row r="147" spans="1:8">
      <c r="A147" s="5" t="s">
        <v>164</v>
      </c>
      <c r="B147" s="75" t="s">
        <v>123</v>
      </c>
      <c r="C147" s="76"/>
      <c r="D147" s="76"/>
      <c r="E147" s="76"/>
      <c r="F147" s="76"/>
      <c r="G147" s="77">
        <v>0</v>
      </c>
      <c r="H147" s="101"/>
    </row>
    <row r="148" spans="1:8">
      <c r="A148" s="5" t="s">
        <v>165</v>
      </c>
      <c r="B148" s="75" t="s">
        <v>122</v>
      </c>
      <c r="C148" s="76"/>
      <c r="D148" s="76"/>
      <c r="E148" s="76"/>
      <c r="F148" s="76"/>
      <c r="G148" s="77">
        <v>0</v>
      </c>
      <c r="H148" s="101"/>
    </row>
    <row r="149" spans="1:8">
      <c r="A149" s="5" t="s">
        <v>166</v>
      </c>
      <c r="B149" s="75" t="s">
        <v>122</v>
      </c>
      <c r="C149" s="30"/>
      <c r="D149" s="30"/>
      <c r="E149" s="30"/>
      <c r="F149" s="30"/>
      <c r="G149" s="63">
        <v>0</v>
      </c>
      <c r="H149" s="58"/>
    </row>
    <row r="150" spans="1:8">
      <c r="A150" s="110" t="s">
        <v>44</v>
      </c>
      <c r="B150" s="75" t="s">
        <v>110</v>
      </c>
      <c r="C150" s="76"/>
      <c r="D150" s="76"/>
      <c r="E150" s="76"/>
      <c r="F150" s="76"/>
      <c r="G150" s="77">
        <v>0</v>
      </c>
      <c r="H150" s="101"/>
    </row>
    <row r="151" spans="1:8">
      <c r="A151" s="5" t="s">
        <v>107</v>
      </c>
      <c r="B151" s="75" t="s">
        <v>110</v>
      </c>
      <c r="C151" s="76"/>
      <c r="D151" s="76"/>
      <c r="E151" s="76"/>
      <c r="F151" s="76"/>
      <c r="G151" s="77">
        <v>0</v>
      </c>
      <c r="H151" s="101"/>
    </row>
    <row r="152" spans="1:8">
      <c r="A152" s="5" t="s">
        <v>108</v>
      </c>
      <c r="B152" s="3" t="s">
        <v>110</v>
      </c>
      <c r="C152" s="30"/>
      <c r="D152" s="30"/>
      <c r="E152" s="30"/>
      <c r="F152" s="30"/>
      <c r="G152" s="63">
        <v>0</v>
      </c>
      <c r="H152" s="58"/>
    </row>
    <row r="153" spans="1:8">
      <c r="A153" s="5" t="s">
        <v>103</v>
      </c>
      <c r="B153" s="3" t="s">
        <v>120</v>
      </c>
      <c r="C153" s="30"/>
      <c r="D153" s="30"/>
      <c r="E153" s="30"/>
      <c r="F153" s="30"/>
      <c r="G153" s="63">
        <v>0</v>
      </c>
      <c r="H153" s="58"/>
    </row>
    <row r="154" spans="1:8" ht="13.5" thickBot="1">
      <c r="B154" s="102" t="s">
        <v>23</v>
      </c>
      <c r="C154" s="103">
        <f>SUM(C6:C153)</f>
        <v>1512.8600000000001</v>
      </c>
      <c r="D154" s="103">
        <f>SUM(D6:D153)</f>
        <v>0</v>
      </c>
      <c r="E154" s="103">
        <f>SUM(E6:E153)</f>
        <v>3066.2699999999995</v>
      </c>
      <c r="F154" s="103">
        <f>SUM(F6:F153)</f>
        <v>3891.0750000000003</v>
      </c>
      <c r="G154" s="104">
        <f>SUM(G6:G153)</f>
        <v>11765.795000000002</v>
      </c>
      <c r="H154" s="33"/>
    </row>
    <row r="155" spans="1:8" ht="13.5" thickBot="1"/>
    <row r="156" spans="1:8" ht="13.5" thickBot="1">
      <c r="B156" s="72" t="s">
        <v>22</v>
      </c>
      <c r="C156" s="73">
        <f>SUM(G6:G153)</f>
        <v>11765.795000000002</v>
      </c>
      <c r="E156" s="113"/>
    </row>
    <row r="160" spans="1:8">
      <c r="A160" s="1"/>
    </row>
    <row r="161" spans="1:8">
      <c r="A161" s="145" t="s">
        <v>15</v>
      </c>
      <c r="B161" s="145"/>
      <c r="C161" s="145"/>
      <c r="D161" s="145"/>
      <c r="E161" s="145"/>
      <c r="F161" s="145"/>
      <c r="G161" s="145"/>
      <c r="H161" s="55"/>
    </row>
    <row r="162" spans="1:8">
      <c r="A162" s="142" t="s">
        <v>16</v>
      </c>
      <c r="B162" s="151"/>
      <c r="C162" s="151"/>
      <c r="D162" s="151"/>
      <c r="E162" s="151"/>
      <c r="F162" s="151"/>
      <c r="G162" s="152"/>
      <c r="H162" s="55"/>
    </row>
    <row r="163" spans="1:8">
      <c r="A163" s="136" t="s">
        <v>144</v>
      </c>
      <c r="B163" s="147"/>
      <c r="C163" s="147"/>
      <c r="D163" s="147"/>
      <c r="E163" s="147"/>
      <c r="F163" s="147"/>
      <c r="G163" s="148"/>
      <c r="H163" s="55"/>
    </row>
    <row r="164" spans="1:8">
      <c r="A164" s="136" t="s">
        <v>145</v>
      </c>
      <c r="B164" s="147"/>
      <c r="C164" s="147"/>
      <c r="D164" s="147"/>
      <c r="E164" s="147"/>
      <c r="F164" s="147"/>
      <c r="G164" s="148"/>
      <c r="H164" s="55"/>
    </row>
    <row r="165" spans="1:8">
      <c r="A165" s="136" t="s">
        <v>146</v>
      </c>
      <c r="B165" s="147"/>
      <c r="C165" s="147"/>
      <c r="D165" s="147"/>
      <c r="E165" s="147"/>
      <c r="F165" s="147"/>
      <c r="G165" s="148"/>
      <c r="H165" s="55"/>
    </row>
    <row r="166" spans="1:8">
      <c r="A166" s="136" t="s">
        <v>147</v>
      </c>
      <c r="B166" s="147"/>
      <c r="C166" s="147"/>
      <c r="D166" s="147"/>
      <c r="E166" s="147"/>
      <c r="F166" s="147"/>
      <c r="G166" s="148"/>
      <c r="H166" s="55"/>
    </row>
    <row r="167" spans="1:8">
      <c r="A167" s="139" t="s">
        <v>21</v>
      </c>
      <c r="B167" s="149"/>
      <c r="C167" s="149"/>
      <c r="D167" s="149"/>
      <c r="E167" s="149"/>
      <c r="F167" s="149"/>
      <c r="G167" s="150"/>
      <c r="H167" s="55"/>
    </row>
  </sheetData>
  <mergeCells count="9">
    <mergeCell ref="A166:G166"/>
    <mergeCell ref="A167:G167"/>
    <mergeCell ref="A161:G161"/>
    <mergeCell ref="A162:G162"/>
    <mergeCell ref="B1:H1"/>
    <mergeCell ref="C3:H3"/>
    <mergeCell ref="A163:G163"/>
    <mergeCell ref="A164:G164"/>
    <mergeCell ref="A165:G165"/>
  </mergeCells>
  <phoneticPr fontId="4" type="noConversion"/>
  <pageMargins left="0.25" right="0.25" top="1" bottom="0.5" header="0.5" footer="0"/>
  <pageSetup scale="63" fitToHeight="0"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00"/>
  <sheetViews>
    <sheetView zoomScale="85" zoomScaleNormal="85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G368" sqref="G368"/>
    </sheetView>
  </sheetViews>
  <sheetFormatPr defaultRowHeight="12.75"/>
  <cols>
    <col min="1" max="1" width="48" customWidth="1"/>
    <col min="2" max="2" width="67.42578125" customWidth="1"/>
    <col min="3" max="3" width="21.7109375" customWidth="1"/>
    <col min="4" max="4" width="22" customWidth="1"/>
    <col min="5" max="5" width="20.140625" customWidth="1"/>
    <col min="6" max="6" width="22" customWidth="1"/>
    <col min="7" max="7" width="24.140625" customWidth="1"/>
  </cols>
  <sheetData>
    <row r="1" spans="1:7" ht="108.75" customHeight="1" thickBot="1">
      <c r="A1" s="10"/>
      <c r="B1" s="132" t="s">
        <v>151</v>
      </c>
      <c r="C1" s="132"/>
      <c r="D1" s="132"/>
      <c r="E1" s="132"/>
      <c r="F1" s="132"/>
      <c r="G1" s="133"/>
    </row>
    <row r="2" spans="1:7" ht="26.25" customHeight="1" thickBot="1">
      <c r="G2" s="27"/>
    </row>
    <row r="3" spans="1:7" ht="15.75" thickBot="1">
      <c r="A3" s="20" t="s">
        <v>13</v>
      </c>
      <c r="B3" s="21" t="s">
        <v>11</v>
      </c>
      <c r="C3" s="134" t="s">
        <v>17</v>
      </c>
      <c r="D3" s="134"/>
      <c r="E3" s="134"/>
      <c r="F3" s="134"/>
      <c r="G3" s="135"/>
    </row>
    <row r="4" spans="1:7" ht="60.75" thickBot="1">
      <c r="A4" s="2"/>
      <c r="B4" s="15"/>
      <c r="C4" s="22" t="s">
        <v>131</v>
      </c>
      <c r="D4" s="23" t="s">
        <v>14</v>
      </c>
      <c r="E4" s="23" t="s">
        <v>25</v>
      </c>
      <c r="F4" s="23" t="s">
        <v>26</v>
      </c>
      <c r="G4" s="28" t="s">
        <v>24</v>
      </c>
    </row>
    <row r="5" spans="1:7" ht="13.5" thickBot="1">
      <c r="A5" s="11"/>
      <c r="B5" s="98"/>
      <c r="C5" s="98"/>
      <c r="D5" s="98"/>
      <c r="E5" s="98"/>
      <c r="F5" s="98"/>
      <c r="G5" s="99"/>
    </row>
    <row r="6" spans="1:7" ht="15.75" thickBot="1">
      <c r="A6" s="24" t="s">
        <v>155</v>
      </c>
      <c r="B6" s="35" t="s">
        <v>170</v>
      </c>
      <c r="C6" s="100"/>
      <c r="D6" s="100"/>
      <c r="E6" s="100"/>
      <c r="F6" s="100"/>
      <c r="G6" s="42">
        <v>8924</v>
      </c>
    </row>
    <row r="24" spans="1:7" ht="13.5" thickBot="1"/>
    <row r="25" spans="1:7" ht="13.5" thickBot="1">
      <c r="A25" s="40" t="s">
        <v>137</v>
      </c>
      <c r="B25" s="41" t="s">
        <v>138</v>
      </c>
      <c r="C25" s="128">
        <f>18.95*2</f>
        <v>37.9</v>
      </c>
      <c r="D25" s="114"/>
      <c r="E25" s="36">
        <v>22.43</v>
      </c>
      <c r="F25" s="114">
        <v>0</v>
      </c>
      <c r="G25" s="42">
        <v>0</v>
      </c>
    </row>
    <row r="27" spans="1:7" ht="13.5" thickBot="1"/>
    <row r="28" spans="1:7" ht="13.9" customHeight="1" thickBot="1">
      <c r="A28" s="164" t="s">
        <v>135</v>
      </c>
      <c r="B28" s="165"/>
      <c r="D28" s="166" t="s">
        <v>136</v>
      </c>
      <c r="E28" s="166"/>
    </row>
    <row r="49" spans="1:7" ht="13.5" thickBot="1"/>
    <row r="50" spans="1:7" ht="13.5" thickBot="1">
      <c r="A50" s="34" t="s">
        <v>52</v>
      </c>
      <c r="B50" s="35" t="s">
        <v>112</v>
      </c>
      <c r="C50" s="36">
        <v>163.9</v>
      </c>
      <c r="D50" s="36"/>
      <c r="E50" s="36">
        <v>115.98</v>
      </c>
      <c r="F50" s="36"/>
      <c r="G50" s="42">
        <v>0</v>
      </c>
    </row>
    <row r="51" spans="1:7" ht="13.5" thickBot="1"/>
    <row r="52" spans="1:7" ht="13.5" thickBot="1">
      <c r="A52" s="163" t="s">
        <v>113</v>
      </c>
      <c r="B52" s="157"/>
      <c r="D52" s="163" t="s">
        <v>169</v>
      </c>
      <c r="E52" s="156"/>
      <c r="F52" s="156"/>
      <c r="G52" s="157"/>
    </row>
    <row r="79" spans="1:7" ht="13.5" thickBot="1"/>
    <row r="80" spans="1:7" ht="13.5" thickBot="1">
      <c r="A80" s="96" t="s">
        <v>53</v>
      </c>
      <c r="B80" s="93" t="s">
        <v>114</v>
      </c>
      <c r="C80" s="94">
        <v>418.95</v>
      </c>
      <c r="D80" s="94"/>
      <c r="E80" s="94">
        <v>359.99</v>
      </c>
      <c r="F80" s="94">
        <f>C80*1.5</f>
        <v>628.42499999999995</v>
      </c>
      <c r="G80" s="95">
        <f>F80-C80</f>
        <v>209.47499999999997</v>
      </c>
    </row>
    <row r="81" spans="1:7" ht="13.5" thickBot="1"/>
    <row r="82" spans="1:7" ht="13.5" thickBot="1">
      <c r="A82" s="153" t="s">
        <v>201</v>
      </c>
      <c r="B82" s="157"/>
      <c r="D82" s="153" t="s">
        <v>200</v>
      </c>
      <c r="E82" s="156"/>
      <c r="F82" s="156"/>
      <c r="G82" s="157"/>
    </row>
    <row r="107" spans="1:7" ht="12.6" customHeight="1"/>
    <row r="108" spans="1:7" hidden="1"/>
    <row r="110" spans="1:7" ht="13.5" thickBot="1"/>
    <row r="111" spans="1:7" ht="13.5" thickBot="1">
      <c r="A111" s="44" t="s">
        <v>116</v>
      </c>
      <c r="B111" s="35" t="s">
        <v>117</v>
      </c>
      <c r="C111" s="36"/>
      <c r="D111" s="36"/>
      <c r="E111" s="36">
        <v>9.99</v>
      </c>
      <c r="F111" s="36"/>
      <c r="G111" s="42">
        <f>MAX(C111:F111)</f>
        <v>9.99</v>
      </c>
    </row>
    <row r="133" spans="1:7" ht="13.5" thickBot="1"/>
    <row r="134" spans="1:7" ht="13.5" thickBot="1">
      <c r="A134" s="96" t="s">
        <v>176</v>
      </c>
      <c r="B134" s="93" t="s">
        <v>177</v>
      </c>
      <c r="C134" s="94"/>
      <c r="D134" s="94"/>
      <c r="E134" s="94">
        <v>74.489999999999995</v>
      </c>
      <c r="F134" s="94"/>
      <c r="G134" s="95">
        <f>MAX(C134:F134)</f>
        <v>74.489999999999995</v>
      </c>
    </row>
    <row r="160" ht="13.5" thickBot="1"/>
    <row r="161" spans="1:7" ht="13.5" thickBot="1">
      <c r="A161" s="124" t="s">
        <v>179</v>
      </c>
      <c r="B161" s="115" t="s">
        <v>183</v>
      </c>
      <c r="C161" s="126">
        <f>2*84.99</f>
        <v>169.98</v>
      </c>
      <c r="D161" s="127"/>
      <c r="E161" s="94">
        <f>2*325</f>
        <v>650</v>
      </c>
      <c r="F161" s="94">
        <f>E161*1.5</f>
        <v>975</v>
      </c>
      <c r="G161" s="95">
        <f>F161-C161</f>
        <v>805.02</v>
      </c>
    </row>
    <row r="162" spans="1:7" ht="13.5" thickBot="1"/>
    <row r="163" spans="1:7" ht="13.5" thickBot="1">
      <c r="A163" s="153" t="s">
        <v>180</v>
      </c>
      <c r="B163" s="157"/>
      <c r="C163" s="153" t="s">
        <v>202</v>
      </c>
      <c r="D163" s="154"/>
      <c r="E163" s="154"/>
      <c r="F163" s="154"/>
      <c r="G163" s="155"/>
    </row>
    <row r="185" spans="1:7" ht="13.5" thickBot="1"/>
    <row r="186" spans="1:7" ht="13.5" thickBot="1">
      <c r="A186" s="124" t="s">
        <v>69</v>
      </c>
      <c r="B186" s="115" t="s">
        <v>182</v>
      </c>
      <c r="C186" s="126"/>
      <c r="D186" s="127"/>
      <c r="E186" s="94">
        <v>87.91</v>
      </c>
      <c r="F186" s="94"/>
      <c r="G186" s="95">
        <f>E186</f>
        <v>87.91</v>
      </c>
    </row>
    <row r="209" spans="1:7" ht="13.5" thickBot="1"/>
    <row r="210" spans="1:7" ht="13.5" thickBot="1">
      <c r="A210" s="124" t="s">
        <v>181</v>
      </c>
      <c r="B210" s="115" t="s">
        <v>184</v>
      </c>
      <c r="C210" s="126">
        <f>2*94.99</f>
        <v>189.98</v>
      </c>
      <c r="D210" s="127"/>
      <c r="E210" s="94">
        <f>2*325</f>
        <v>650</v>
      </c>
      <c r="F210" s="94">
        <f>E210*1.5</f>
        <v>975</v>
      </c>
      <c r="G210" s="95">
        <f>F210-C210</f>
        <v>785.02</v>
      </c>
    </row>
    <row r="211" spans="1:7" ht="13.5" thickBot="1"/>
    <row r="212" spans="1:7" ht="13.5" thickBot="1">
      <c r="A212" s="153" t="s">
        <v>180</v>
      </c>
      <c r="B212" s="157"/>
      <c r="C212" s="153" t="s">
        <v>202</v>
      </c>
      <c r="D212" s="154"/>
      <c r="E212" s="154"/>
      <c r="F212" s="154"/>
      <c r="G212" s="155"/>
    </row>
    <row r="235" spans="1:7" ht="13.5" thickBot="1"/>
    <row r="236" spans="1:7" ht="13.5" thickBot="1">
      <c r="A236" s="124" t="s">
        <v>72</v>
      </c>
      <c r="B236" s="125" t="s">
        <v>191</v>
      </c>
      <c r="C236" s="126">
        <v>465.2</v>
      </c>
      <c r="D236" s="94"/>
      <c r="E236" s="94">
        <v>658.11</v>
      </c>
      <c r="F236" s="94">
        <f>1.5*E236</f>
        <v>987.16499999999996</v>
      </c>
      <c r="G236" s="95">
        <f>(F236-C236)</f>
        <v>521.96499999999992</v>
      </c>
    </row>
    <row r="237" spans="1:7" ht="13.5" thickBot="1"/>
    <row r="238" spans="1:7" ht="13.5" thickBot="1">
      <c r="A238" s="153" t="s">
        <v>203</v>
      </c>
      <c r="B238" s="155"/>
      <c r="C238" s="153" t="s">
        <v>191</v>
      </c>
      <c r="D238" s="156"/>
      <c r="E238" s="156"/>
      <c r="F238" s="156"/>
      <c r="G238" s="157"/>
    </row>
    <row r="257" spans="1:7" ht="13.5" thickBot="1"/>
    <row r="258" spans="1:7" ht="13.5" thickBot="1">
      <c r="A258" s="124" t="s">
        <v>82</v>
      </c>
      <c r="B258" s="124" t="s">
        <v>194</v>
      </c>
      <c r="C258" s="128"/>
      <c r="D258" s="36"/>
      <c r="E258" s="36">
        <v>120</v>
      </c>
      <c r="F258" s="36"/>
      <c r="G258" s="42">
        <v>0</v>
      </c>
    </row>
    <row r="281" spans="1:7" ht="13.5" thickBot="1"/>
    <row r="282" spans="1:7" ht="13.5" thickBot="1">
      <c r="A282" s="34" t="s">
        <v>193</v>
      </c>
      <c r="B282" s="35" t="s">
        <v>119</v>
      </c>
      <c r="C282" s="36"/>
      <c r="D282" s="36"/>
      <c r="E282" s="36">
        <v>10.99</v>
      </c>
      <c r="F282" s="36"/>
      <c r="G282" s="42">
        <f>MAX(C282:F282)</f>
        <v>10.99</v>
      </c>
    </row>
    <row r="314" spans="1:8" ht="13.5" thickBot="1"/>
    <row r="315" spans="1:8" ht="13.5" thickBot="1">
      <c r="A315" s="44" t="s">
        <v>148</v>
      </c>
      <c r="B315" s="35" t="s">
        <v>149</v>
      </c>
      <c r="C315" s="36"/>
      <c r="D315" s="36"/>
      <c r="E315" s="36">
        <f>8.35*2</f>
        <v>16.7</v>
      </c>
      <c r="F315" s="36"/>
      <c r="G315" s="42">
        <f>MAX(C315:F315)</f>
        <v>16.7</v>
      </c>
      <c r="H315" s="44"/>
    </row>
    <row r="333" spans="1:7" ht="13.5" thickBot="1"/>
    <row r="334" spans="1:7" ht="13.5" thickBot="1">
      <c r="A334" s="34" t="s">
        <v>132</v>
      </c>
      <c r="B334" s="35" t="s">
        <v>133</v>
      </c>
      <c r="C334" s="36"/>
      <c r="D334" s="36"/>
      <c r="E334" s="36">
        <v>14.95</v>
      </c>
      <c r="F334" s="36"/>
      <c r="G334" s="42">
        <f>MAX(C334:F334)</f>
        <v>14.95</v>
      </c>
    </row>
    <row r="364" spans="1:7" ht="13.5" thickBot="1"/>
    <row r="365" spans="1:7" ht="13.5" thickBot="1">
      <c r="A365" s="44" t="s">
        <v>98</v>
      </c>
      <c r="B365" s="131" t="s">
        <v>121</v>
      </c>
      <c r="C365" s="126">
        <v>66.95</v>
      </c>
      <c r="D365" s="94"/>
      <c r="E365" s="94">
        <v>216.99</v>
      </c>
      <c r="F365" s="94">
        <f>E365*1.5</f>
        <v>325.48500000000001</v>
      </c>
      <c r="G365" s="95">
        <f>F365-C365</f>
        <v>258.53500000000003</v>
      </c>
    </row>
    <row r="366" spans="1:7">
      <c r="A366" s="49"/>
      <c r="B366" s="46"/>
      <c r="C366" s="47"/>
      <c r="D366" s="47"/>
      <c r="E366" s="47"/>
      <c r="F366" s="47"/>
      <c r="G366" s="47"/>
    </row>
    <row r="367" spans="1:7" ht="13.5" thickBot="1">
      <c r="A367" s="49"/>
      <c r="B367" s="46"/>
      <c r="C367" s="47"/>
      <c r="D367" s="47"/>
      <c r="E367" s="47"/>
      <c r="F367" s="47"/>
      <c r="G367" s="47"/>
    </row>
    <row r="368" spans="1:7" ht="13.5" thickBot="1">
      <c r="A368" s="158" t="s">
        <v>204</v>
      </c>
      <c r="B368" s="159"/>
      <c r="C368" s="47"/>
      <c r="D368" s="160" t="s">
        <v>121</v>
      </c>
      <c r="E368" s="161"/>
      <c r="F368" s="162"/>
      <c r="G368" s="47"/>
    </row>
    <row r="395" spans="1:7" ht="13.5" thickBot="1"/>
    <row r="396" spans="1:7" ht="13.5" thickBot="1">
      <c r="A396" s="44" t="s">
        <v>124</v>
      </c>
      <c r="B396" s="35" t="s">
        <v>125</v>
      </c>
      <c r="C396" s="36"/>
      <c r="D396" s="36"/>
      <c r="E396" s="36">
        <v>46.75</v>
      </c>
      <c r="F396" s="36"/>
      <c r="G396" s="42">
        <f>MAX(C396:F396)</f>
        <v>46.75</v>
      </c>
    </row>
    <row r="399" spans="1:7">
      <c r="G399" s="108"/>
    </row>
    <row r="400" spans="1:7">
      <c r="G400" s="108"/>
    </row>
  </sheetData>
  <mergeCells count="16">
    <mergeCell ref="A238:B238"/>
    <mergeCell ref="A28:B28"/>
    <mergeCell ref="D28:E28"/>
    <mergeCell ref="A163:B163"/>
    <mergeCell ref="C163:G163"/>
    <mergeCell ref="A212:B212"/>
    <mergeCell ref="C212:G212"/>
    <mergeCell ref="C238:G238"/>
    <mergeCell ref="A368:B368"/>
    <mergeCell ref="D368:F368"/>
    <mergeCell ref="B1:G1"/>
    <mergeCell ref="C3:G3"/>
    <mergeCell ref="A52:B52"/>
    <mergeCell ref="D52:G52"/>
    <mergeCell ref="A82:B82"/>
    <mergeCell ref="D82:G82"/>
  </mergeCells>
  <phoneticPr fontId="0" type="noConversion"/>
  <pageMargins left="0.75" right="0.75" top="1" bottom="1" header="0.5" footer="0.5"/>
  <pageSetup scale="36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2016-02-18T04:17:31Z</cp:lastPrinted>
  <dcterms:created xsi:type="dcterms:W3CDTF">2007-09-19T17:02:49Z</dcterms:created>
  <dcterms:modified xsi:type="dcterms:W3CDTF">2018-03-12T19:32:13Z</dcterms:modified>
</cp:coreProperties>
</file>