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hawn\Documents\Clean Sno\2017-18\"/>
    </mc:Choice>
  </mc:AlternateContent>
  <bookViews>
    <workbookView xWindow="0" yWindow="0" windowWidth="6264" windowHeight="414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71027"/>
  <fileRecoveryPr repairLoad="1"/>
</workbook>
</file>

<file path=xl/calcChain.xml><?xml version="1.0" encoding="utf-8"?>
<calcChain xmlns="http://schemas.openxmlformats.org/spreadsheetml/2006/main">
  <c r="D31" i="2" l="1"/>
  <c r="G144" i="1"/>
  <c r="D37" i="2"/>
  <c r="D53" i="2"/>
  <c r="E87" i="2" l="1"/>
  <c r="E129" i="2"/>
  <c r="E82" i="2"/>
  <c r="D83" i="2"/>
  <c r="G5" i="1" l="1"/>
  <c r="E73" i="2" l="1"/>
  <c r="E76" i="2" l="1"/>
  <c r="D4" i="2" l="1"/>
  <c r="B1" i="2" l="1"/>
  <c r="A4" i="2" l="1"/>
  <c r="C2" i="2" l="1"/>
  <c r="D2" i="2"/>
  <c r="E2" i="2"/>
  <c r="F2" i="2"/>
  <c r="B2" i="2"/>
  <c r="A1" i="2"/>
  <c r="E155" i="1"/>
  <c r="G135" i="1"/>
  <c r="G136" i="1"/>
  <c r="G137" i="1"/>
  <c r="G138" i="1"/>
  <c r="G139" i="1"/>
  <c r="G140" i="1"/>
  <c r="G141" i="1"/>
  <c r="G142" i="1"/>
  <c r="G143" i="1"/>
  <c r="G145" i="1"/>
  <c r="G146" i="1"/>
  <c r="G147" i="1"/>
  <c r="G148" i="1"/>
  <c r="G149" i="1"/>
  <c r="G150" i="1"/>
  <c r="G131" i="1"/>
  <c r="G24" i="1"/>
  <c r="G4" i="1"/>
  <c r="G8" i="1"/>
  <c r="G9" i="1"/>
  <c r="G10" i="1"/>
  <c r="G11" i="1"/>
  <c r="G12" i="1"/>
  <c r="G13" i="1"/>
  <c r="G14" i="1"/>
  <c r="G15" i="1"/>
  <c r="G16" i="1"/>
  <c r="G19" i="1"/>
  <c r="G20" i="1"/>
  <c r="G21" i="1"/>
  <c r="G22" i="1"/>
  <c r="G23" i="1"/>
  <c r="G25" i="1"/>
  <c r="G26" i="1"/>
  <c r="G28" i="1"/>
  <c r="G31" i="1"/>
  <c r="G32" i="1"/>
  <c r="G33" i="1"/>
  <c r="G34" i="1"/>
  <c r="G35" i="1"/>
  <c r="G36" i="1"/>
  <c r="G37" i="1"/>
  <c r="G38" i="1"/>
  <c r="G39" i="1"/>
  <c r="G40" i="1"/>
  <c r="G43" i="1"/>
  <c r="G44" i="1"/>
  <c r="G45" i="1"/>
  <c r="G46" i="1"/>
  <c r="G47" i="1"/>
  <c r="G48" i="1"/>
  <c r="G49" i="1"/>
  <c r="G50" i="1"/>
  <c r="G51" i="1"/>
  <c r="G54" i="1"/>
  <c r="G55" i="1"/>
  <c r="G56" i="1"/>
  <c r="G57" i="1"/>
  <c r="G59" i="1"/>
  <c r="G60" i="1"/>
  <c r="G61" i="1"/>
  <c r="G62" i="1"/>
  <c r="G63" i="1"/>
  <c r="G66" i="1"/>
  <c r="G67" i="1"/>
  <c r="G68" i="1"/>
  <c r="G69" i="1"/>
  <c r="G70" i="1"/>
  <c r="G71" i="1"/>
  <c r="G72" i="1"/>
  <c r="G75" i="1"/>
  <c r="G76" i="1"/>
  <c r="G77" i="1"/>
  <c r="G78" i="1"/>
  <c r="G79" i="1"/>
  <c r="G80" i="1"/>
  <c r="G81" i="1"/>
  <c r="G84" i="1"/>
  <c r="G85" i="1"/>
  <c r="G86" i="1"/>
  <c r="G87" i="1"/>
  <c r="G88" i="1"/>
  <c r="G89" i="1"/>
  <c r="G90" i="1"/>
  <c r="G91" i="1"/>
  <c r="G92" i="1"/>
  <c r="G93" i="1"/>
  <c r="G94" i="1"/>
  <c r="G95" i="1"/>
  <c r="G98" i="1"/>
  <c r="G99" i="1"/>
  <c r="G100" i="1"/>
  <c r="G101" i="1"/>
  <c r="G102" i="1"/>
  <c r="G103" i="1"/>
  <c r="G104" i="1"/>
  <c r="G107" i="1"/>
  <c r="G108" i="1"/>
  <c r="G109" i="1"/>
  <c r="G110" i="1"/>
  <c r="G111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32" i="1"/>
  <c r="G133" i="1"/>
  <c r="G134" i="1"/>
  <c r="G151" i="1"/>
  <c r="G152" i="1"/>
  <c r="G153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5" i="1"/>
  <c r="D155" i="1"/>
  <c r="C155" i="1"/>
  <c r="G155" i="1" l="1"/>
  <c r="C157" i="1"/>
</calcChain>
</file>

<file path=xl/sharedStrings.xml><?xml version="1.0" encoding="utf-8"?>
<sst xmlns="http://schemas.openxmlformats.org/spreadsheetml/2006/main" count="348" uniqueCount="223">
  <si>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</si>
  <si>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</si>
  <si>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</si>
  <si>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</si>
  <si>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</si>
  <si>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</si>
  <si>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</si>
  <si>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</si>
  <si>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</si>
  <si>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</si>
  <si>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</si>
  <si>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</si>
  <si>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</si>
  <si>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</si>
  <si>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</si>
  <si>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</si>
  <si>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</si>
  <si>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</si>
  <si>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</si>
  <si>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</si>
  <si>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</si>
  <si>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</si>
  <si>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</si>
  <si>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</si>
  <si>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</si>
  <si>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</si>
  <si>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</si>
  <si>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</si>
  <si>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</si>
  <si>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</si>
  <si>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</si>
  <si>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</si>
  <si>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</si>
  <si>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</si>
  <si>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</si>
  <si>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</si>
  <si>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</si>
  <si>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</si>
  <si>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</si>
  <si>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</si>
  <si>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</si>
  <si>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</si>
  <si>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</si>
  <si>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</si>
  <si>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</si>
  <si>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</si>
  <si>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</si>
  <si>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</si>
  <si>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</si>
  <si>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</si>
  <si>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</si>
  <si>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</si>
  <si>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</si>
  <si>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</si>
  <si>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</si>
  <si>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</si>
  <si>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</si>
  <si>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</si>
  <si>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</si>
  <si>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</si>
  <si>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</si>
  <si>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</si>
  <si>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</si>
  <si>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</si>
  <si>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</si>
  <si>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</si>
  <si>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</si>
  <si>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</si>
  <si>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</si>
  <si>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</si>
  <si>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</si>
  <si>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</si>
  <si>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</si>
  <si>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</si>
  <si>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</si>
  <si>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</si>
  <si>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</si>
  <si>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</si>
  <si>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</si>
  <si>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</si>
  <si>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</si>
  <si>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</si>
  <si>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</si>
  <si>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</si>
  <si>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</si>
  <si>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</si>
  <si>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</si>
  <si>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</si>
  <si>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</si>
  <si>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</si>
  <si>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</si>
  <si>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</si>
  <si>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</si>
  <si>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</si>
  <si>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</si>
  <si>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</si>
  <si>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</si>
  <si>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</si>
  <si>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</si>
  <si>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</si>
  <si>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</si>
  <si>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</si>
  <si>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</si>
  <si>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</si>
  <si>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</si>
  <si>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</si>
  <si>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</si>
  <si>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</si>
  <si>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</si>
  <si>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</si>
  <si>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</si>
  <si>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</si>
  <si>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</si>
  <si>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</si>
  <si>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</si>
  <si>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</si>
  <si>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</si>
  <si>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</si>
  <si>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</si>
  <si>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</si>
  <si>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</si>
  <si>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</si>
  <si>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</si>
  <si>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</si>
  <si>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</si>
  <si>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</si>
  <si>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2018 model year base sled (reflects engine choice)</t>
  </si>
  <si>
    <t>Formula used</t>
  </si>
  <si>
    <t>2018 Polaris 600 Switchback SP 144</t>
  </si>
  <si>
    <t>Cost of Snowmobile * 0.6</t>
  </si>
  <si>
    <t>custom</t>
  </si>
  <si>
    <t>stock</t>
  </si>
  <si>
    <t>Hiperfax slides</t>
  </si>
  <si>
    <t>(Cost of more expensive slides * 1.5) - cost of stock slides</t>
  </si>
  <si>
    <t>TKI offset 2 wheel axle big wheel kit</t>
  </si>
  <si>
    <t>TKI 2 wheel offset rear axle with 8" composite rear idler wheel</t>
  </si>
  <si>
    <t>((cost of axle+cost of wheels * 2) * 1.5) - cost of stock components</t>
  </si>
  <si>
    <t>Perkins 403D-07</t>
  </si>
  <si>
    <t>N/a</t>
  </si>
  <si>
    <t>Bell Intercooler + SPAL fan</t>
  </si>
  <si>
    <t>Intercooler &amp; fan</t>
  </si>
  <si>
    <t>Garret GT12Z</t>
  </si>
  <si>
    <t>CX racing scavenge pump</t>
  </si>
  <si>
    <t>Modified oil pan</t>
  </si>
  <si>
    <t>Turbo mounts</t>
  </si>
  <si>
    <t>Governer spring</t>
  </si>
  <si>
    <t>*modified per competition rules, production model would not require</t>
  </si>
  <si>
    <t>48" throttle cable</t>
  </si>
  <si>
    <t xml:space="preserve">Camso Ripsaw </t>
  </si>
  <si>
    <t xml:space="preserve">Track </t>
  </si>
  <si>
    <t>Replacement track</t>
  </si>
  <si>
    <t>stock track</t>
  </si>
  <si>
    <t>(Cost of more expensive track * 1.5) - cost of stock track</t>
  </si>
  <si>
    <t>GDP6-1325 -114 qty
ALN2-4500 - 114 qty
AWA-3775 - 114 qty</t>
  </si>
  <si>
    <t>Studs, carbides, and ski protectors</t>
  </si>
  <si>
    <t>sum of retail cost of components</t>
  </si>
  <si>
    <t>Throttle cable</t>
  </si>
  <si>
    <t>*no value added, stock motor mounts would be manufactured appropriately for the engine</t>
  </si>
  <si>
    <t>*no value added, oil pan would be manufactured appropriately for the chassis for production</t>
  </si>
  <si>
    <t>Notes</t>
  </si>
  <si>
    <t>Custom</t>
  </si>
  <si>
    <t>*Added per competition rules, not for production</t>
  </si>
  <si>
    <t>Custom External Oil Tank</t>
  </si>
  <si>
    <t>*not for production, oil pan would be manufactured appropriately for the chassis for production</t>
  </si>
  <si>
    <t>DOC / DPF</t>
  </si>
  <si>
    <t>Battery</t>
  </si>
  <si>
    <t>replacement battery</t>
  </si>
  <si>
    <t>stock battery</t>
  </si>
  <si>
    <t>(Cost of more expensive battery * 1.5) - cost of stock battery</t>
  </si>
  <si>
    <t>Shorai Xtreme-Rate 12-Volt LifePo4 LFX Lithium Battery - LFX36L3-BS12</t>
  </si>
  <si>
    <t>Primary Clutch</t>
  </si>
  <si>
    <t>Stock clutch</t>
  </si>
  <si>
    <t>TEAM clutch model number 240279</t>
  </si>
  <si>
    <t>(Cost of more expensive clutch * 1.5) - cost of stock clutch</t>
  </si>
  <si>
    <t>*No value added, would be manufactured with appropriate taper for clutch</t>
  </si>
  <si>
    <t>oil pump</t>
  </si>
  <si>
    <t>Tachometer</t>
  </si>
  <si>
    <t>Eagle Tree Systems Extra RPM sensor</t>
  </si>
  <si>
    <t>Exhaust piping</t>
  </si>
  <si>
    <t>General Welding - Buffalo, NY</t>
  </si>
  <si>
    <t>Estimate for large-scale welding production  is $100/hour</t>
  </si>
  <si>
    <t xml:space="preserve">in order to commercially produce welding on </t>
  </si>
  <si>
    <t>entire exhaust system</t>
  </si>
  <si>
    <t>+0.5 hr welding @ 100/hr wage</t>
  </si>
  <si>
    <t>exhaust manifold to turbo</t>
  </si>
  <si>
    <t>cone off turbo</t>
  </si>
  <si>
    <t>turbo to DOC/DPF</t>
  </si>
  <si>
    <t>actual concentric reducer would be 3" x 1.75"</t>
  </si>
  <si>
    <t>excess pipe from exhaust manihold to turbo</t>
  </si>
  <si>
    <t>cost of pipe + cost of cone + $100/hr shop welding rate * 1 hr</t>
  </si>
  <si>
    <t>Titanium Heat Wrap</t>
  </si>
  <si>
    <t>Titanium heat wrap</t>
  </si>
  <si>
    <t>External oil tank - comparable product</t>
  </si>
  <si>
    <t>Turbo/intercooler/intake plumbing</t>
  </si>
  <si>
    <t>Comparable product - we used pipe with pie cuts but it provides no advantage over hoses. For production of 5000+ units/year, we would run a similar system to these arctic cat turbo hoses</t>
  </si>
  <si>
    <t>motor mounts</t>
  </si>
  <si>
    <t>Clutch adapter (output shaft)</t>
  </si>
  <si>
    <t>Not included in MSRP (for reference only)</t>
  </si>
  <si>
    <t>+5 hr shop time</t>
  </si>
  <si>
    <t>Turbo Mounts</t>
  </si>
  <si>
    <t>+ 1 hr shop time</t>
  </si>
  <si>
    <t>+ 0.5 shop time</t>
  </si>
  <si>
    <t>cost of material + $100/hr shop rate * 0.5 hr</t>
  </si>
  <si>
    <t xml:space="preserve">stock </t>
  </si>
  <si>
    <t>Boost Gage</t>
  </si>
  <si>
    <t>NAVP-1300 - 1 Pair</t>
  </si>
  <si>
    <t>same as stock carbides</t>
  </si>
  <si>
    <t>Time Delay Relay</t>
  </si>
  <si>
    <t>glow plug controller</t>
  </si>
  <si>
    <t>used 25% of 1.25" round</t>
  </si>
  <si>
    <t>used 50% of 3/16 x 4 aluminum</t>
  </si>
  <si>
    <t>oil lines and fittings for external oil tank</t>
  </si>
  <si>
    <t>oil lines to turbo - used all except 3 items highlighted</t>
  </si>
  <si>
    <t>cost of clamps + cost of hose 1 + cost of hose 2 + sum of oil line components + coolant tubes</t>
  </si>
  <si>
    <t>coolant lines</t>
  </si>
  <si>
    <t>*Not for production, necessary for external oil tank (see below)</t>
  </si>
  <si>
    <t>Faurecia p/n 68166818ab FRT w/ catalytic converter</t>
  </si>
  <si>
    <t>Battery box</t>
  </si>
  <si>
    <t>Fuel pressure regulator</t>
  </si>
  <si>
    <t>comparable product</t>
  </si>
  <si>
    <t>Garrett GT12Z</t>
  </si>
  <si>
    <t>Air Filter</t>
  </si>
  <si>
    <t>K&amp;N RC2340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</si>
</sst>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6" formatCode="&quot;$&quot;#,##0_);[Red]\(&quot;$&quot;#,##0\)"/>
    <numFmt numFmtId="43" formatCode="_(* #,##0.00_);_(* \(#,##0.00\);_(* &quot;-&quot;??_);_(@_)"/>
  </numFmts>
  <fonts count="1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26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name val="ArialMT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/>
    </xf>
    <xf numFmtId="0" fontId="7" fillId="3" borderId="0" xfId="0" applyFont="1" applyFill="1"/>
    <xf numFmtId="0" fontId="7" fillId="0" borderId="0" xfId="0" applyFont="1"/>
    <xf numFmtId="0" fontId="3" fillId="0" borderId="6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vertical="center"/>
    </xf>
    <xf numFmtId="0" fontId="7" fillId="0" borderId="0" xfId="0" applyFont="1" applyFill="1"/>
    <xf numFmtId="0" fontId="3" fillId="0" borderId="0" xfId="0" applyFont="1"/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quotePrefix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8" fillId="0" borderId="0" xfId="0" quotePrefix="1" applyFont="1"/>
    <xf numFmtId="0" fontId="9" fillId="0" borderId="0" xfId="0" quotePrefix="1" applyFont="1"/>
    <xf numFmtId="0" fontId="7" fillId="0" borderId="0" xfId="0" applyFont="1" applyAlignment="1"/>
    <xf numFmtId="0" fontId="7" fillId="4" borderId="0" xfId="0" applyFont="1" applyFill="1"/>
    <xf numFmtId="0" fontId="7" fillId="4" borderId="0" xfId="0" applyFont="1" applyFill="1" applyAlignment="1"/>
    <xf numFmtId="0" fontId="8" fillId="0" borderId="0" xfId="0" applyFont="1" applyAlignment="1"/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quotePrefix="1" applyFont="1" applyAlignment="1">
      <alignment vertical="top"/>
    </xf>
    <xf numFmtId="0" fontId="9" fillId="0" borderId="0" xfId="0" applyFont="1" applyAlignment="1">
      <alignment vertical="top"/>
    </xf>
    <xf numFmtId="2" fontId="3" fillId="0" borderId="1" xfId="0" applyNumberFormat="1" applyFont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0" borderId="0" xfId="0" applyFont="1" applyAlignment="1">
      <alignment vertical="top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30480</xdr:rowOff>
    </xdr:from>
    <xdr:to>
      <xdr:col>14</xdr:col>
      <xdr:colOff>128285</xdr:colOff>
      <xdr:row>14</xdr:row>
      <xdr:rowOff>373380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03160D-A795-4171-9A0B-F46D1E63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01980"/>
          <a:ext cx="8662685" cy="48691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6</xdr:col>
      <xdr:colOff>373380</xdr:colOff>
      <xdr:row>38</xdr:row>
      <xdr:rowOff>281755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275229A-744F-4A8C-8C77-32FAD8237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085320"/>
          <a:ext cx="4030980" cy="2341060"/>
        </a:xfrm>
        <a:prstGeom prst="rect">
          <a:avLst/>
        </a:prstGeom>
      </xdr:spPr>
    </xdr:pic>
    <xdr:clientData/>
  </xdr:twoCellAnchor>
  <xdr:twoCellAnchor editAs="oneCell">
    <xdr:from>
      <xdr:col>6</xdr:col>
      <xdr:colOff>457200</xdr:colOff>
      <xdr:row>34</xdr:row>
      <xdr:rowOff>121920</xdr:rowOff>
    </xdr:from>
    <xdr:to>
      <xdr:col>21</xdr:col>
      <xdr:colOff>589383</xdr:colOff>
      <xdr:row>37</xdr:row>
      <xdr:rowOff>268432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C5F38B-841C-4724-BF6F-B774A9F0A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14800" y="12626340"/>
          <a:ext cx="9333333" cy="13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42</xdr:row>
      <xdr:rowOff>114300</xdr:rowOff>
    </xdr:from>
    <xdr:to>
      <xdr:col>12</xdr:col>
      <xdr:colOff>519130</xdr:colOff>
      <xdr:row>49</xdr:row>
      <xdr:rowOff>300607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39E9CB7-07A0-4B02-9E31-DF26C310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8140" y="15499080"/>
          <a:ext cx="7476190" cy="3066667"/>
        </a:xfrm>
        <a:prstGeom prst="rect">
          <a:avLst/>
        </a:prstGeom>
      </xdr:spPr>
    </xdr:pic>
    <xdr:clientData/>
  </xdr:twoCellAnchor>
  <xdr:twoCellAnchor editAs="oneCell">
    <xdr:from>
      <xdr:col>15</xdr:col>
      <xdr:colOff>586740</xdr:colOff>
      <xdr:row>42</xdr:row>
      <xdr:rowOff>388620</xdr:rowOff>
    </xdr:from>
    <xdr:to>
      <xdr:col>21</xdr:col>
      <xdr:colOff>548180</xdr:colOff>
      <xdr:row>49</xdr:row>
      <xdr:rowOff>127308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28FB57-665E-430A-92DB-B26425D20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30740" y="15773400"/>
          <a:ext cx="3676190" cy="2619048"/>
        </a:xfrm>
        <a:prstGeom prst="rect">
          <a:avLst/>
        </a:prstGeom>
      </xdr:spPr>
    </xdr:pic>
    <xdr:clientData/>
  </xdr:twoCellAnchor>
  <xdr:twoCellAnchor editAs="oneCell">
    <xdr:from>
      <xdr:col>21</xdr:col>
      <xdr:colOff>518160</xdr:colOff>
      <xdr:row>42</xdr:row>
      <xdr:rowOff>388620</xdr:rowOff>
    </xdr:from>
    <xdr:to>
      <xdr:col>28</xdr:col>
      <xdr:colOff>251460</xdr:colOff>
      <xdr:row>49</xdr:row>
      <xdr:rowOff>333335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EDC3585-284B-455D-B134-F46723E3C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319760" y="15773400"/>
          <a:ext cx="4000500" cy="2825075"/>
        </a:xfrm>
        <a:prstGeom prst="rect">
          <a:avLst/>
        </a:prstGeom>
      </xdr:spPr>
    </xdr:pic>
    <xdr:clientData/>
  </xdr:twoCellAnchor>
  <xdr:twoCellAnchor editAs="oneCell">
    <xdr:from>
      <xdr:col>8</xdr:col>
      <xdr:colOff>323850</xdr:colOff>
      <xdr:row>43</xdr:row>
      <xdr:rowOff>123825</xdr:rowOff>
    </xdr:from>
    <xdr:to>
      <xdr:col>15</xdr:col>
      <xdr:colOff>494745</xdr:colOff>
      <xdr:row>49</xdr:row>
      <xdr:rowOff>150183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6243FDA-430E-4EAB-943B-42CFA228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00650" y="15601950"/>
          <a:ext cx="4438095" cy="2483808"/>
        </a:xfrm>
        <a:prstGeom prst="rect">
          <a:avLst/>
        </a:prstGeom>
      </xdr:spPr>
    </xdr:pic>
    <xdr:clientData/>
  </xdr:twoCellAnchor>
  <xdr:twoCellAnchor editAs="oneCell">
    <xdr:from>
      <xdr:col>0</xdr:col>
      <xdr:colOff>564267</xdr:colOff>
      <xdr:row>53</xdr:row>
      <xdr:rowOff>22862</xdr:rowOff>
    </xdr:from>
    <xdr:to>
      <xdr:col>12</xdr:col>
      <xdr:colOff>487680</xdr:colOff>
      <xdr:row>61</xdr:row>
      <xdr:rowOff>247914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6A53CB1-C82B-414B-91BA-B56FEEBA5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4267" y="19522442"/>
          <a:ext cx="7238613" cy="351689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13</xdr:col>
      <xdr:colOff>304800</xdr:colOff>
      <xdr:row>85</xdr:row>
      <xdr:rowOff>365760</xdr:rowOff>
    </xdr:to>
    <xdr:pic>
      <xdr:nvPicPr>
        <xdr:cNvPr id="12" name="Picture 12">
          <a:extLst>
            <a:ext uri="{FF2B5EF4-FFF2-40B4-BE49-F238E27FC236}">
              <a16:creationId xmlns:a16="http://schemas.microsoft.com/office/drawing/2014/main" id="{B28D682F-9DC9-4BC3-8B68-39B8DBE6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4033480"/>
          <a:ext cx="7620000" cy="859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25</xdr:col>
      <xdr:colOff>476250</xdr:colOff>
      <xdr:row>29</xdr:row>
      <xdr:rowOff>267959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E60488F-9223-4AC0-B6A1-BBCBDAAC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6339840"/>
          <a:ext cx="15163800" cy="47942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286</xdr:row>
      <xdr:rowOff>9525</xdr:rowOff>
    </xdr:from>
    <xdr:to>
      <xdr:col>10</xdr:col>
      <xdr:colOff>588652</xdr:colOff>
      <xdr:row>292</xdr:row>
      <xdr:rowOff>352425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6C3AA50-6E9A-41BE-A269-C646F79A4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93430725"/>
          <a:ext cx="6684652" cy="25146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89</xdr:row>
      <xdr:rowOff>85726</xdr:rowOff>
    </xdr:from>
    <xdr:to>
      <xdr:col>9</xdr:col>
      <xdr:colOff>157662</xdr:colOff>
      <xdr:row>104</xdr:row>
      <xdr:rowOff>152401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16B673E-1E60-4861-A726-217C69272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4776" y="38404801"/>
          <a:ext cx="5539286" cy="6210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109</xdr:row>
      <xdr:rowOff>66675</xdr:rowOff>
    </xdr:from>
    <xdr:to>
      <xdr:col>10</xdr:col>
      <xdr:colOff>47625</xdr:colOff>
      <xdr:row>112</xdr:row>
      <xdr:rowOff>365852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93B530B-6CC9-45F0-85BD-5933C3AF3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4775" y="46167675"/>
          <a:ext cx="6038850" cy="1527902"/>
        </a:xfrm>
        <a:prstGeom prst="rect">
          <a:avLst/>
        </a:prstGeom>
      </xdr:spPr>
    </xdr:pic>
    <xdr:clientData/>
  </xdr:twoCellAnchor>
  <xdr:twoCellAnchor editAs="oneCell">
    <xdr:from>
      <xdr:col>12</xdr:col>
      <xdr:colOff>542926</xdr:colOff>
      <xdr:row>108</xdr:row>
      <xdr:rowOff>57151</xdr:rowOff>
    </xdr:from>
    <xdr:to>
      <xdr:col>23</xdr:col>
      <xdr:colOff>28576</xdr:colOff>
      <xdr:row>118</xdr:row>
      <xdr:rowOff>259812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B94B33-5719-475A-96B4-6F37DCA49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58126" y="40090726"/>
          <a:ext cx="6248400" cy="4298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12</xdr:col>
      <xdr:colOff>468603</xdr:colOff>
      <xdr:row>135</xdr:row>
      <xdr:rowOff>276225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FC9C758-C7C4-4527-9765-B886C6753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51015900"/>
          <a:ext cx="7783803" cy="56007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139</xdr:row>
      <xdr:rowOff>9526</xdr:rowOff>
    </xdr:from>
    <xdr:to>
      <xdr:col>8</xdr:col>
      <xdr:colOff>428624</xdr:colOff>
      <xdr:row>144</xdr:row>
      <xdr:rowOff>333012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4E0D81A-9696-4C16-9285-9B2C12DB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6675" y="53235226"/>
          <a:ext cx="5238749" cy="23713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148</xdr:row>
      <xdr:rowOff>400051</xdr:rowOff>
    </xdr:from>
    <xdr:to>
      <xdr:col>12</xdr:col>
      <xdr:colOff>135467</xdr:colOff>
      <xdr:row>151</xdr:row>
      <xdr:rowOff>219076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5A98860-D0E5-4E0A-B578-FA2B03E16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61245751"/>
          <a:ext cx="7450667" cy="104775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148</xdr:row>
      <xdr:rowOff>361950</xdr:rowOff>
    </xdr:from>
    <xdr:to>
      <xdr:col>24</xdr:col>
      <xdr:colOff>76200</xdr:colOff>
      <xdr:row>151</xdr:row>
      <xdr:rowOff>324270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B8744B1-E378-417F-8E42-E15EBDAD6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400925" y="61207650"/>
          <a:ext cx="7362825" cy="119104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166</xdr:row>
      <xdr:rowOff>0</xdr:rowOff>
    </xdr:from>
    <xdr:to>
      <xdr:col>13</xdr:col>
      <xdr:colOff>446379</xdr:colOff>
      <xdr:row>173</xdr:row>
      <xdr:rowOff>209550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904E8E96-622B-4EB2-9B01-3B4C33DB9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4775" y="63293625"/>
          <a:ext cx="8266404" cy="3076575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</xdr:colOff>
      <xdr:row>166</xdr:row>
      <xdr:rowOff>390525</xdr:rowOff>
    </xdr:from>
    <xdr:to>
      <xdr:col>27</xdr:col>
      <xdr:colOff>238125</xdr:colOff>
      <xdr:row>170</xdr:row>
      <xdr:rowOff>17026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C9F57CA4-141F-403F-84E8-60C08EEA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553450" y="63693675"/>
          <a:ext cx="8201025" cy="1264801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155</xdr:row>
      <xdr:rowOff>0</xdr:rowOff>
    </xdr:from>
    <xdr:to>
      <xdr:col>13</xdr:col>
      <xdr:colOff>409574</xdr:colOff>
      <xdr:row>162</xdr:row>
      <xdr:rowOff>376281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77228C35-E175-45FA-B9E6-E8D85C294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14375" y="58388250"/>
          <a:ext cx="7619999" cy="3243306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178</xdr:row>
      <xdr:rowOff>104775</xdr:rowOff>
    </xdr:from>
    <xdr:to>
      <xdr:col>9</xdr:col>
      <xdr:colOff>288312</xdr:colOff>
      <xdr:row>183</xdr:row>
      <xdr:rowOff>390525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CFA01BA-5D49-4671-8527-9F9BE621EF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9525" y="66046350"/>
          <a:ext cx="5765187" cy="23336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178</xdr:row>
      <xdr:rowOff>0</xdr:rowOff>
    </xdr:from>
    <xdr:to>
      <xdr:col>15</xdr:col>
      <xdr:colOff>596139</xdr:colOff>
      <xdr:row>181</xdr:row>
      <xdr:rowOff>171450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D03505D-8BF5-41F7-AF3B-0669CF212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96000" y="65941575"/>
          <a:ext cx="3644139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192</xdr:row>
      <xdr:rowOff>13335</xdr:rowOff>
    </xdr:from>
    <xdr:to>
      <xdr:col>8</xdr:col>
      <xdr:colOff>201608</xdr:colOff>
      <xdr:row>198</xdr:row>
      <xdr:rowOff>285604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0F35938-CA2C-4581-9EF4-199948A9B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70136385"/>
          <a:ext cx="5078408" cy="27297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190500</xdr:rowOff>
    </xdr:from>
    <xdr:to>
      <xdr:col>9</xdr:col>
      <xdr:colOff>352425</xdr:colOff>
      <xdr:row>300</xdr:row>
      <xdr:rowOff>47097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7C1623C4-DC7D-4D5F-925C-7DF4865D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93992700"/>
          <a:ext cx="5838825" cy="23902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202</xdr:row>
      <xdr:rowOff>342900</xdr:rowOff>
    </xdr:from>
    <xdr:to>
      <xdr:col>17</xdr:col>
      <xdr:colOff>325098</xdr:colOff>
      <xdr:row>211</xdr:row>
      <xdr:rowOff>381000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FFED3106-53E5-4E66-B7B5-0F74A308C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74028300"/>
          <a:ext cx="10745448" cy="37242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286</xdr:row>
      <xdr:rowOff>171450</xdr:rowOff>
    </xdr:from>
    <xdr:to>
      <xdr:col>19</xdr:col>
      <xdr:colOff>276225</xdr:colOff>
      <xdr:row>294</xdr:row>
      <xdr:rowOff>207726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C6341D8-B79E-4BDD-81F0-50A6DCF15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315200" y="92525850"/>
          <a:ext cx="4600575" cy="2931876"/>
        </a:xfrm>
        <a:prstGeom prst="rect">
          <a:avLst/>
        </a:prstGeom>
      </xdr:spPr>
    </xdr:pic>
    <xdr:clientData/>
  </xdr:twoCellAnchor>
  <xdr:twoCellAnchor editAs="oneCell">
    <xdr:from>
      <xdr:col>10</xdr:col>
      <xdr:colOff>514349</xdr:colOff>
      <xdr:row>296</xdr:row>
      <xdr:rowOff>180975</xdr:rowOff>
    </xdr:from>
    <xdr:to>
      <xdr:col>20</xdr:col>
      <xdr:colOff>423810</xdr:colOff>
      <xdr:row>300</xdr:row>
      <xdr:rowOff>66674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7232936-FFC8-4391-8BE7-300EBB44C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10349" y="95764350"/>
          <a:ext cx="6062611" cy="13334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304800</xdr:colOff>
      <xdr:row>302</xdr:row>
      <xdr:rowOff>304800</xdr:rowOff>
    </xdr:to>
    <xdr:sp macro="" textlink="">
      <xdr:nvSpPr>
        <xdr:cNvPr id="1026" name="AutoShape 2" descr="Inline image 1">
          <a:extLst>
            <a:ext uri="{FF2B5EF4-FFF2-40B4-BE49-F238E27FC236}">
              <a16:creationId xmlns:a16="http://schemas.microsoft.com/office/drawing/2014/main" id="{391D2D02-7C42-4543-A736-03A7EBDE4AB0}"/>
            </a:ext>
          </a:extLst>
        </xdr:cNvPr>
        <xdr:cNvSpPr>
          <a:spLocks noChangeAspect="1" noChangeArrowheads="1"/>
        </xdr:cNvSpPr>
      </xdr:nvSpPr>
      <xdr:spPr bwMode="auto">
        <a:xfrm>
          <a:off x="609600" y="982751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</xdr:colOff>
      <xdr:row>241</xdr:row>
      <xdr:rowOff>1</xdr:rowOff>
    </xdr:from>
    <xdr:to>
      <xdr:col>11</xdr:col>
      <xdr:colOff>304800</xdr:colOff>
      <xdr:row>246</xdr:row>
      <xdr:rowOff>394105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E839E1F-140A-483A-881D-088C245EF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" y="83162776"/>
          <a:ext cx="7010399" cy="24419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250</xdr:row>
      <xdr:rowOff>123826</xdr:rowOff>
    </xdr:from>
    <xdr:to>
      <xdr:col>8</xdr:col>
      <xdr:colOff>507470</xdr:colOff>
      <xdr:row>258</xdr:row>
      <xdr:rowOff>304800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A410B01C-F670-4339-9A03-0C38185F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0" y="86439376"/>
          <a:ext cx="5384270" cy="34575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28575</xdr:rowOff>
    </xdr:from>
    <xdr:to>
      <xdr:col>8</xdr:col>
      <xdr:colOff>152400</xdr:colOff>
      <xdr:row>269</xdr:row>
      <xdr:rowOff>321721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428BEF4-11D5-415D-BCAB-60FE19D78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0" y="96050100"/>
          <a:ext cx="5029200" cy="31601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301</xdr:row>
      <xdr:rowOff>19050</xdr:rowOff>
    </xdr:from>
    <xdr:to>
      <xdr:col>7</xdr:col>
      <xdr:colOff>140752</xdr:colOff>
      <xdr:row>313</xdr:row>
      <xdr:rowOff>228600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5AFEC20-E1C6-4186-933A-9180B3191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0" y="102384225"/>
          <a:ext cx="4407952" cy="4552950"/>
        </a:xfrm>
        <a:prstGeom prst="rect">
          <a:avLst/>
        </a:prstGeom>
      </xdr:spPr>
    </xdr:pic>
    <xdr:clientData/>
  </xdr:twoCellAnchor>
  <xdr:twoCellAnchor editAs="oneCell">
    <xdr:from>
      <xdr:col>21</xdr:col>
      <xdr:colOff>9525</xdr:colOff>
      <xdr:row>202</xdr:row>
      <xdr:rowOff>400050</xdr:rowOff>
    </xdr:from>
    <xdr:to>
      <xdr:col>29</xdr:col>
      <xdr:colOff>485775</xdr:colOff>
      <xdr:row>211</xdr:row>
      <xdr:rowOff>306054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0A37416E-4828-4AB9-B884-4E75F944A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868275" y="74085450"/>
          <a:ext cx="5353050" cy="3592179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561975</xdr:colOff>
      <xdr:row>213</xdr:row>
      <xdr:rowOff>19050</xdr:rowOff>
    </xdr:from>
    <xdr:to>
      <xdr:col>17</xdr:col>
      <xdr:colOff>217968</xdr:colOff>
      <xdr:row>223</xdr:row>
      <xdr:rowOff>256633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76DE53E7-F0EA-4245-A9A0-2E56D6C8B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81175" y="78209775"/>
          <a:ext cx="8857143" cy="4333333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302</xdr:row>
      <xdr:rowOff>19050</xdr:rowOff>
    </xdr:from>
    <xdr:to>
      <xdr:col>21</xdr:col>
      <xdr:colOff>85725</xdr:colOff>
      <xdr:row>312</xdr:row>
      <xdr:rowOff>4592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0BDCC70-DBE3-4B6B-B6A1-8BAF3E4D8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933950" y="110404275"/>
          <a:ext cx="8010525" cy="3605042"/>
        </a:xfrm>
        <a:prstGeom prst="rect">
          <a:avLst/>
        </a:prstGeom>
      </xdr:spPr>
    </xdr:pic>
    <xdr:clientData/>
  </xdr:twoCellAnchor>
  <xdr:twoCellAnchor editAs="oneCell">
    <xdr:from>
      <xdr:col>10</xdr:col>
      <xdr:colOff>542924</xdr:colOff>
      <xdr:row>296</xdr:row>
      <xdr:rowOff>180975</xdr:rowOff>
    </xdr:from>
    <xdr:to>
      <xdr:col>20</xdr:col>
      <xdr:colOff>452385</xdr:colOff>
      <xdr:row>300</xdr:row>
      <xdr:rowOff>66674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07522541-133D-4D7D-8E08-EEC223A08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638924" y="103603425"/>
          <a:ext cx="6062611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273</xdr:row>
      <xdr:rowOff>238125</xdr:rowOff>
    </xdr:from>
    <xdr:to>
      <xdr:col>11</xdr:col>
      <xdr:colOff>61893</xdr:colOff>
      <xdr:row>281</xdr:row>
      <xdr:rowOff>333374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4E98231-3171-4690-BEAF-167533A04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7625" y="95440500"/>
          <a:ext cx="671986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227</xdr:row>
      <xdr:rowOff>38100</xdr:rowOff>
    </xdr:from>
    <xdr:to>
      <xdr:col>20</xdr:col>
      <xdr:colOff>7094</xdr:colOff>
      <xdr:row>236</xdr:row>
      <xdr:rowOff>75730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16DA0B3-AC62-41CB-8E30-23448E4FA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6675" y="83429475"/>
          <a:ext cx="12189569" cy="37238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tabSelected="1" zoomScale="90" zoomScaleNormal="90" workbookViewId="0">
      <pane xSplit="1" ySplit="2" topLeftCell="B133" activePane="bottomRight" state="frozen"/>
      <selection pane="topRight" activeCell="B1" sqref="B1"/>
      <selection pane="bottomLeft" activeCell="A3" sqref="A3"/>
      <selection pane="bottomRight" activeCell="A119" sqref="A119"/>
    </sheetView>
  </sheetViews>
  <sheetFormatPr defaultRowHeight="13.2"/>
  <cols>
    <col min="1" max="1" width="45.6640625" bestFit="1" customWidth="1"/>
    <col min="2" max="2" width="34.5546875" customWidth="1"/>
    <col min="3" max="7" width="16.6640625" customWidth="1"/>
    <col min="8" max="8" width="63.44140625" style="29" customWidth="1"/>
  </cols>
  <sheetData>
    <row r="1" spans="1:8" ht="13.8" thickBot="1">
      <c r="A1" s="5" t="s">
        <v>99</v>
      </c>
      <c r="B1" s="5" t="s">
        <v>61</v>
      </c>
      <c r="C1" s="49" t="s">
        <v>105</v>
      </c>
      <c r="D1" s="50"/>
      <c r="E1" s="50"/>
      <c r="F1" s="50"/>
      <c r="G1" s="51"/>
    </row>
    <row r="2" spans="1:8" ht="66.599999999999994" thickTop="1">
      <c r="A2" s="4"/>
      <c r="B2" s="4"/>
      <c r="C2" s="17" t="s">
        <v>100</v>
      </c>
      <c r="D2" s="17" t="s">
        <v>101</v>
      </c>
      <c r="E2" s="17" t="s">
        <v>122</v>
      </c>
      <c r="F2" s="17" t="s">
        <v>123</v>
      </c>
      <c r="G2" s="17" t="s">
        <v>118</v>
      </c>
      <c r="H2" s="30" t="s">
        <v>159</v>
      </c>
    </row>
    <row r="3" spans="1:8">
      <c r="A3" s="2"/>
      <c r="B3" s="6"/>
      <c r="C3" s="6"/>
      <c r="D3" s="6"/>
      <c r="E3" s="6"/>
      <c r="F3" s="6"/>
      <c r="G3" s="6"/>
    </row>
    <row r="4" spans="1:8">
      <c r="A4" s="1" t="s">
        <v>126</v>
      </c>
      <c r="B4" s="7" t="s">
        <v>128</v>
      </c>
      <c r="C4" s="6"/>
      <c r="D4" s="6"/>
      <c r="E4" s="6">
        <v>6539.4</v>
      </c>
      <c r="F4" s="6"/>
      <c r="G4" s="6">
        <f>MAX(C4:F4)</f>
        <v>6539.4</v>
      </c>
    </row>
    <row r="5" spans="1:8">
      <c r="A5" s="1"/>
      <c r="B5" s="7" t="s">
        <v>137</v>
      </c>
      <c r="C5" s="6"/>
      <c r="D5" s="6"/>
      <c r="E5" s="6">
        <v>2050</v>
      </c>
      <c r="F5" s="6"/>
      <c r="G5" s="6">
        <f>MAX(C5:F5)</f>
        <v>2050</v>
      </c>
    </row>
    <row r="6" spans="1:8">
      <c r="A6" s="9"/>
      <c r="B6" s="7"/>
      <c r="C6" s="6"/>
      <c r="D6" s="6"/>
      <c r="E6" s="6"/>
      <c r="F6" s="8"/>
      <c r="G6" s="6"/>
    </row>
    <row r="7" spans="1:8">
      <c r="A7" s="10" t="s">
        <v>106</v>
      </c>
      <c r="B7" s="7"/>
      <c r="C7" s="6"/>
      <c r="D7" s="6"/>
      <c r="E7" s="6"/>
      <c r="F7" s="6"/>
      <c r="G7" s="6"/>
    </row>
    <row r="8" spans="1:8">
      <c r="A8" s="9" t="s">
        <v>62</v>
      </c>
      <c r="B8" s="28" t="s">
        <v>160</v>
      </c>
      <c r="C8" s="6"/>
      <c r="D8" s="6"/>
      <c r="E8" s="6"/>
      <c r="F8" s="6"/>
      <c r="G8" s="6">
        <f t="shared" ref="G8:G69" si="0">MAX(C8:F8)</f>
        <v>0</v>
      </c>
      <c r="H8" s="30" t="s">
        <v>161</v>
      </c>
    </row>
    <row r="9" spans="1:8">
      <c r="A9" s="9" t="s">
        <v>63</v>
      </c>
      <c r="B9" s="7" t="s">
        <v>138</v>
      </c>
      <c r="C9" s="6"/>
      <c r="D9" s="6"/>
      <c r="E9" s="6"/>
      <c r="F9" s="6"/>
      <c r="G9" s="6">
        <f t="shared" si="0"/>
        <v>0</v>
      </c>
    </row>
    <row r="10" spans="1:8">
      <c r="A10" s="9" t="s">
        <v>64</v>
      </c>
      <c r="B10" s="7" t="s">
        <v>131</v>
      </c>
      <c r="C10" s="6"/>
      <c r="D10" s="6"/>
      <c r="E10" s="6"/>
      <c r="F10" s="6"/>
      <c r="G10" s="6">
        <f t="shared" si="0"/>
        <v>0</v>
      </c>
    </row>
    <row r="11" spans="1:8">
      <c r="A11" s="9" t="s">
        <v>65</v>
      </c>
      <c r="B11" s="7" t="s">
        <v>131</v>
      </c>
      <c r="C11" s="6"/>
      <c r="D11" s="6"/>
      <c r="E11" s="6"/>
      <c r="F11" s="6"/>
      <c r="G11" s="6">
        <f t="shared" si="0"/>
        <v>0</v>
      </c>
    </row>
    <row r="12" spans="1:8">
      <c r="A12" s="9" t="s">
        <v>66</v>
      </c>
      <c r="B12" s="28" t="s">
        <v>177</v>
      </c>
      <c r="C12" s="6"/>
      <c r="D12" s="6"/>
      <c r="E12" s="6">
        <v>9.99</v>
      </c>
      <c r="F12" s="6"/>
      <c r="G12" s="6">
        <f t="shared" si="0"/>
        <v>9.99</v>
      </c>
    </row>
    <row r="13" spans="1:8">
      <c r="A13" s="9" t="s">
        <v>67</v>
      </c>
      <c r="B13" s="7" t="s">
        <v>131</v>
      </c>
      <c r="C13" s="6"/>
      <c r="D13" s="6"/>
      <c r="E13" s="6"/>
      <c r="F13" s="6"/>
      <c r="G13" s="6">
        <f t="shared" si="0"/>
        <v>0</v>
      </c>
    </row>
    <row r="14" spans="1:8">
      <c r="A14" s="9" t="s">
        <v>88</v>
      </c>
      <c r="B14" s="7" t="s">
        <v>138</v>
      </c>
      <c r="C14" s="6"/>
      <c r="D14" s="6"/>
      <c r="E14" s="6"/>
      <c r="F14" s="6"/>
      <c r="G14" s="6">
        <f t="shared" si="0"/>
        <v>0</v>
      </c>
    </row>
    <row r="15" spans="1:8">
      <c r="A15" s="11" t="s">
        <v>20</v>
      </c>
      <c r="B15" s="7" t="s">
        <v>131</v>
      </c>
      <c r="C15" s="6"/>
      <c r="D15" s="6"/>
      <c r="E15" s="6"/>
      <c r="F15" s="6"/>
      <c r="G15" s="6">
        <f t="shared" si="0"/>
        <v>0</v>
      </c>
    </row>
    <row r="16" spans="1:8">
      <c r="A16" s="11" t="s">
        <v>117</v>
      </c>
      <c r="B16" s="7" t="s">
        <v>138</v>
      </c>
      <c r="C16" s="6"/>
      <c r="D16" s="6"/>
      <c r="E16" s="6"/>
      <c r="F16" s="6"/>
      <c r="G16" s="6">
        <f t="shared" si="0"/>
        <v>0</v>
      </c>
    </row>
    <row r="17" spans="1:8">
      <c r="A17" s="9"/>
      <c r="B17" s="7"/>
      <c r="C17" s="6"/>
      <c r="D17" s="6"/>
      <c r="E17" s="6"/>
      <c r="F17" s="6"/>
      <c r="G17" s="6"/>
    </row>
    <row r="18" spans="1:8">
      <c r="A18" s="10" t="s">
        <v>52</v>
      </c>
      <c r="B18" s="7"/>
      <c r="C18" s="6"/>
      <c r="D18" s="6"/>
      <c r="E18" s="6"/>
      <c r="F18" s="6"/>
      <c r="G18" s="6"/>
    </row>
    <row r="19" spans="1:8">
      <c r="A19" s="9" t="s">
        <v>60</v>
      </c>
      <c r="B19" s="7" t="s">
        <v>131</v>
      </c>
      <c r="C19" s="8"/>
      <c r="D19" s="6"/>
      <c r="E19" s="6"/>
      <c r="F19" s="6"/>
      <c r="G19" s="6">
        <f t="shared" si="0"/>
        <v>0</v>
      </c>
    </row>
    <row r="20" spans="1:8">
      <c r="A20" s="11" t="s">
        <v>28</v>
      </c>
      <c r="B20" s="7" t="s">
        <v>138</v>
      </c>
      <c r="C20" s="8"/>
      <c r="D20" s="6"/>
      <c r="E20" s="6"/>
      <c r="F20" s="6"/>
      <c r="G20" s="6">
        <f t="shared" si="0"/>
        <v>0</v>
      </c>
    </row>
    <row r="21" spans="1:8">
      <c r="A21" s="11" t="s">
        <v>112</v>
      </c>
      <c r="B21" s="7" t="s">
        <v>131</v>
      </c>
      <c r="C21" s="6"/>
      <c r="D21" s="6"/>
      <c r="E21" s="6"/>
      <c r="F21" s="6"/>
      <c r="G21" s="6">
        <f t="shared" si="0"/>
        <v>0</v>
      </c>
    </row>
    <row r="22" spans="1:8">
      <c r="A22" s="11" t="s">
        <v>113</v>
      </c>
      <c r="B22" s="7" t="s">
        <v>131</v>
      </c>
      <c r="C22" s="6"/>
      <c r="D22" s="6"/>
      <c r="E22" s="6"/>
      <c r="F22" s="6"/>
      <c r="G22" s="6">
        <f t="shared" si="0"/>
        <v>0</v>
      </c>
    </row>
    <row r="23" spans="1:8">
      <c r="A23" s="11" t="s">
        <v>37</v>
      </c>
      <c r="B23" s="7" t="s">
        <v>131</v>
      </c>
      <c r="C23" s="6"/>
      <c r="D23" s="6"/>
      <c r="E23" s="6"/>
      <c r="F23" s="6"/>
      <c r="G23" s="6">
        <f t="shared" si="0"/>
        <v>0</v>
      </c>
    </row>
    <row r="24" spans="1:8">
      <c r="A24" s="11" t="s">
        <v>36</v>
      </c>
      <c r="B24" s="28" t="s">
        <v>142</v>
      </c>
      <c r="C24" s="31"/>
      <c r="D24" s="31"/>
      <c r="E24" s="32"/>
      <c r="F24" s="31"/>
      <c r="G24" s="6">
        <f>MAX(C24:F24)</f>
        <v>0</v>
      </c>
      <c r="H24" s="30" t="s">
        <v>215</v>
      </c>
    </row>
    <row r="25" spans="1:8">
      <c r="A25" s="11" t="s">
        <v>102</v>
      </c>
      <c r="B25" s="7" t="s">
        <v>138</v>
      </c>
      <c r="C25" s="6"/>
      <c r="D25" s="6"/>
      <c r="E25" s="6"/>
      <c r="F25" s="6"/>
      <c r="G25" s="6">
        <f t="shared" si="0"/>
        <v>0</v>
      </c>
    </row>
    <row r="26" spans="1:8" ht="26.4">
      <c r="A26" s="9" t="s">
        <v>87</v>
      </c>
      <c r="B26" s="28" t="s">
        <v>162</v>
      </c>
      <c r="C26" s="31"/>
      <c r="D26" s="31"/>
      <c r="E26" s="31"/>
      <c r="F26" s="31"/>
      <c r="G26" s="6">
        <f t="shared" si="0"/>
        <v>0</v>
      </c>
      <c r="H26" s="30" t="s">
        <v>163</v>
      </c>
    </row>
    <row r="27" spans="1:8" ht="26.4">
      <c r="A27" s="9" t="s">
        <v>87</v>
      </c>
      <c r="B27" s="28" t="s">
        <v>143</v>
      </c>
      <c r="C27" s="31"/>
      <c r="D27" s="31"/>
      <c r="E27" s="31"/>
      <c r="F27" s="6"/>
      <c r="G27" s="6"/>
      <c r="H27" s="30" t="s">
        <v>158</v>
      </c>
    </row>
    <row r="28" spans="1:8">
      <c r="A28" s="9" t="s">
        <v>117</v>
      </c>
      <c r="B28" s="7"/>
      <c r="C28" s="6"/>
      <c r="D28" s="6"/>
      <c r="E28" s="6"/>
      <c r="F28" s="6"/>
      <c r="G28" s="6">
        <f t="shared" si="0"/>
        <v>0</v>
      </c>
    </row>
    <row r="29" spans="1:8">
      <c r="A29" s="11"/>
      <c r="B29" s="7"/>
      <c r="C29" s="6"/>
      <c r="D29" s="6"/>
      <c r="E29" s="6"/>
      <c r="F29" s="6"/>
      <c r="G29" s="6"/>
    </row>
    <row r="30" spans="1:8">
      <c r="A30" s="10" t="s">
        <v>7</v>
      </c>
      <c r="B30" s="7"/>
      <c r="C30" s="6"/>
      <c r="D30" s="6"/>
      <c r="E30" s="6"/>
      <c r="F30" s="6"/>
      <c r="G30" s="6"/>
    </row>
    <row r="31" spans="1:8">
      <c r="A31" s="11" t="s">
        <v>59</v>
      </c>
      <c r="B31" s="7" t="s">
        <v>141</v>
      </c>
      <c r="C31" s="6"/>
      <c r="D31" s="6"/>
      <c r="E31" s="6">
        <v>889.99</v>
      </c>
      <c r="F31" s="6"/>
      <c r="G31" s="6">
        <f t="shared" si="0"/>
        <v>889.99</v>
      </c>
    </row>
    <row r="32" spans="1:8">
      <c r="A32" s="11" t="s">
        <v>39</v>
      </c>
      <c r="B32" s="7" t="s">
        <v>138</v>
      </c>
      <c r="C32" s="6"/>
      <c r="D32" s="6"/>
      <c r="E32" s="6"/>
      <c r="F32" s="6"/>
      <c r="G32" s="6">
        <f t="shared" si="0"/>
        <v>0</v>
      </c>
    </row>
    <row r="33" spans="1:8">
      <c r="A33" s="11" t="s">
        <v>114</v>
      </c>
      <c r="B33" s="28" t="s">
        <v>130</v>
      </c>
      <c r="C33" s="6"/>
      <c r="D33" s="6"/>
      <c r="E33" s="63">
        <v>369.22</v>
      </c>
      <c r="F33" s="6"/>
      <c r="G33" s="6">
        <f t="shared" si="0"/>
        <v>369.22</v>
      </c>
    </row>
    <row r="34" spans="1:8">
      <c r="A34" s="11" t="s">
        <v>40</v>
      </c>
      <c r="B34" s="7" t="s">
        <v>222</v>
      </c>
      <c r="C34" s="6"/>
      <c r="D34" s="6"/>
      <c r="E34" s="6">
        <v>43.99</v>
      </c>
      <c r="F34" s="6"/>
      <c r="G34" s="6">
        <f t="shared" si="0"/>
        <v>43.99</v>
      </c>
    </row>
    <row r="35" spans="1:8">
      <c r="A35" s="11" t="s">
        <v>82</v>
      </c>
      <c r="B35" s="7" t="s">
        <v>139</v>
      </c>
      <c r="C35" s="6"/>
      <c r="D35" s="6"/>
      <c r="E35" s="6">
        <v>547.09</v>
      </c>
      <c r="F35" s="6"/>
      <c r="G35" s="6">
        <f t="shared" si="0"/>
        <v>547.09</v>
      </c>
    </row>
    <row r="36" spans="1:8">
      <c r="A36" s="11" t="s">
        <v>81</v>
      </c>
      <c r="B36" s="7" t="s">
        <v>138</v>
      </c>
      <c r="C36" s="6"/>
      <c r="D36" s="6"/>
      <c r="E36" s="6"/>
      <c r="F36" s="6"/>
      <c r="G36" s="6">
        <f t="shared" si="0"/>
        <v>0</v>
      </c>
    </row>
    <row r="37" spans="1:8">
      <c r="A37" s="11" t="s">
        <v>80</v>
      </c>
      <c r="B37" s="7" t="s">
        <v>138</v>
      </c>
      <c r="C37" s="6"/>
      <c r="D37" s="6"/>
      <c r="E37" s="6"/>
      <c r="F37" s="6"/>
      <c r="G37" s="6">
        <f t="shared" si="0"/>
        <v>0</v>
      </c>
    </row>
    <row r="38" spans="1:8">
      <c r="A38" s="9" t="s">
        <v>68</v>
      </c>
      <c r="B38" s="7" t="s">
        <v>138</v>
      </c>
      <c r="C38" s="6"/>
      <c r="D38" s="6"/>
      <c r="E38" s="6"/>
      <c r="F38" s="6"/>
      <c r="G38" s="6">
        <f t="shared" si="0"/>
        <v>0</v>
      </c>
    </row>
    <row r="39" spans="1:8">
      <c r="A39" s="9" t="s">
        <v>87</v>
      </c>
      <c r="B39" s="28" t="s">
        <v>144</v>
      </c>
      <c r="C39" s="6"/>
      <c r="D39" s="6"/>
      <c r="E39" s="63">
        <v>57.6</v>
      </c>
      <c r="F39" s="6"/>
      <c r="G39" s="6">
        <f t="shared" si="0"/>
        <v>57.6</v>
      </c>
    </row>
    <row r="40" spans="1:8">
      <c r="A40" s="9" t="s">
        <v>117</v>
      </c>
      <c r="B40" s="33" t="s">
        <v>138</v>
      </c>
      <c r="C40" s="6"/>
      <c r="D40" s="6"/>
      <c r="E40" s="6"/>
      <c r="F40" s="6"/>
      <c r="G40" s="6">
        <f t="shared" si="0"/>
        <v>0</v>
      </c>
    </row>
    <row r="41" spans="1:8">
      <c r="A41" s="11"/>
      <c r="B41" s="7"/>
      <c r="C41" s="6"/>
      <c r="D41" s="6"/>
      <c r="E41" s="6"/>
      <c r="F41" s="6"/>
      <c r="G41" s="6"/>
    </row>
    <row r="42" spans="1:8">
      <c r="A42" s="10" t="s">
        <v>38</v>
      </c>
      <c r="B42" s="7"/>
      <c r="C42" s="6"/>
      <c r="D42" s="6"/>
      <c r="E42" s="6"/>
      <c r="F42" s="6"/>
      <c r="G42" s="6"/>
    </row>
    <row r="43" spans="1:8">
      <c r="A43" s="11" t="s">
        <v>79</v>
      </c>
      <c r="B43" s="7" t="s">
        <v>131</v>
      </c>
      <c r="C43" s="8"/>
      <c r="D43" s="6"/>
      <c r="E43" s="6"/>
      <c r="F43" s="6"/>
      <c r="G43" s="6">
        <f t="shared" si="0"/>
        <v>0</v>
      </c>
    </row>
    <row r="44" spans="1:8">
      <c r="A44" s="11" t="s">
        <v>78</v>
      </c>
      <c r="B44" s="7" t="s">
        <v>138</v>
      </c>
      <c r="C44" s="6"/>
      <c r="D44" s="6"/>
      <c r="E44" s="6"/>
      <c r="F44" s="6"/>
      <c r="G44" s="6">
        <f t="shared" si="0"/>
        <v>0</v>
      </c>
    </row>
    <row r="45" spans="1:8">
      <c r="A45" s="11" t="s">
        <v>77</v>
      </c>
      <c r="B45" s="7" t="s">
        <v>138</v>
      </c>
      <c r="C45" s="6"/>
      <c r="D45" s="6"/>
      <c r="E45" s="6"/>
      <c r="F45" s="6"/>
      <c r="G45" s="6">
        <f t="shared" si="0"/>
        <v>0</v>
      </c>
    </row>
    <row r="46" spans="1:8">
      <c r="A46" s="11" t="s">
        <v>76</v>
      </c>
      <c r="B46" s="7" t="s">
        <v>131</v>
      </c>
      <c r="C46" s="6"/>
      <c r="D46" s="6"/>
      <c r="E46" s="6"/>
      <c r="F46" s="6"/>
      <c r="G46" s="6">
        <f t="shared" si="0"/>
        <v>0</v>
      </c>
    </row>
    <row r="47" spans="1:8">
      <c r="A47" s="11" t="s">
        <v>75</v>
      </c>
      <c r="B47" s="28" t="s">
        <v>138</v>
      </c>
      <c r="C47" s="6"/>
      <c r="D47" s="6"/>
      <c r="E47" s="6"/>
      <c r="F47" s="6"/>
      <c r="G47" s="6">
        <f t="shared" si="0"/>
        <v>0</v>
      </c>
      <c r="H47" s="30"/>
    </row>
    <row r="48" spans="1:8">
      <c r="A48" s="11" t="s">
        <v>74</v>
      </c>
      <c r="B48" s="7" t="s">
        <v>131</v>
      </c>
      <c r="C48" s="6"/>
      <c r="D48" s="6"/>
      <c r="E48" s="6"/>
      <c r="F48" s="6"/>
      <c r="G48" s="6">
        <f t="shared" si="0"/>
        <v>0</v>
      </c>
    </row>
    <row r="49" spans="1:7">
      <c r="A49" s="11" t="s">
        <v>73</v>
      </c>
      <c r="B49" s="28" t="s">
        <v>131</v>
      </c>
      <c r="C49" s="6"/>
      <c r="D49" s="6"/>
      <c r="E49" s="6"/>
      <c r="F49" s="6"/>
      <c r="G49" s="6">
        <f t="shared" si="0"/>
        <v>0</v>
      </c>
    </row>
    <row r="50" spans="1:7">
      <c r="A50" s="11" t="s">
        <v>87</v>
      </c>
      <c r="B50" s="7" t="s">
        <v>138</v>
      </c>
      <c r="C50" s="6"/>
      <c r="D50" s="6"/>
      <c r="E50" s="6"/>
      <c r="F50" s="6"/>
      <c r="G50" s="6">
        <f t="shared" si="0"/>
        <v>0</v>
      </c>
    </row>
    <row r="51" spans="1:7">
      <c r="A51" s="11" t="s">
        <v>117</v>
      </c>
      <c r="B51" s="28" t="s">
        <v>145</v>
      </c>
      <c r="C51" s="6"/>
      <c r="D51" s="6"/>
      <c r="E51" s="6">
        <v>0.68</v>
      </c>
      <c r="F51" s="6"/>
      <c r="G51" s="6">
        <f t="shared" si="0"/>
        <v>0.68</v>
      </c>
    </row>
    <row r="52" spans="1:7">
      <c r="A52" s="9"/>
      <c r="B52" s="7"/>
      <c r="C52" s="6"/>
      <c r="D52" s="6"/>
      <c r="E52" s="6"/>
      <c r="F52" s="6"/>
      <c r="G52" s="6"/>
    </row>
    <row r="53" spans="1:7">
      <c r="A53" s="10" t="s">
        <v>0</v>
      </c>
      <c r="B53" s="7"/>
      <c r="C53" s="6"/>
      <c r="D53" s="6"/>
      <c r="E53" s="6"/>
      <c r="F53" s="6"/>
      <c r="G53" s="6"/>
    </row>
    <row r="54" spans="1:7">
      <c r="A54" s="9" t="s">
        <v>3</v>
      </c>
      <c r="B54" s="7" t="s">
        <v>138</v>
      </c>
      <c r="C54" s="6"/>
      <c r="D54" s="6"/>
      <c r="E54" s="6"/>
      <c r="F54" s="6"/>
      <c r="G54" s="6">
        <f t="shared" si="0"/>
        <v>0</v>
      </c>
    </row>
    <row r="55" spans="1:7">
      <c r="A55" s="9" t="s">
        <v>41</v>
      </c>
      <c r="B55" s="28" t="s">
        <v>130</v>
      </c>
      <c r="C55" s="6"/>
      <c r="D55" s="6"/>
      <c r="E55" s="6">
        <v>176.03</v>
      </c>
      <c r="F55" s="6"/>
      <c r="G55" s="6">
        <f t="shared" si="0"/>
        <v>176.03</v>
      </c>
    </row>
    <row r="56" spans="1:7">
      <c r="A56" s="9" t="s">
        <v>15</v>
      </c>
      <c r="B56" s="7" t="s">
        <v>138</v>
      </c>
      <c r="C56" s="6"/>
      <c r="D56" s="6"/>
      <c r="E56" s="6"/>
      <c r="F56" s="6"/>
      <c r="G56" s="6">
        <f t="shared" si="0"/>
        <v>0</v>
      </c>
    </row>
    <row r="57" spans="1:7">
      <c r="A57" s="9" t="s">
        <v>16</v>
      </c>
      <c r="B57" s="64" t="s">
        <v>216</v>
      </c>
      <c r="C57" s="6"/>
      <c r="D57" s="6"/>
      <c r="E57" s="66">
        <v>194.89</v>
      </c>
      <c r="F57" s="6"/>
      <c r="G57" s="66">
        <f t="shared" si="0"/>
        <v>194.89</v>
      </c>
    </row>
    <row r="58" spans="1:7">
      <c r="A58" s="9" t="s">
        <v>17</v>
      </c>
      <c r="B58" s="65"/>
      <c r="C58" s="6"/>
      <c r="D58" s="6"/>
      <c r="E58" s="67"/>
      <c r="F58" s="6"/>
      <c r="G58" s="67"/>
    </row>
    <row r="59" spans="1:7">
      <c r="A59" s="9" t="s">
        <v>18</v>
      </c>
      <c r="B59" s="7" t="s">
        <v>138</v>
      </c>
      <c r="C59" s="6"/>
      <c r="D59" s="6"/>
      <c r="E59" s="6"/>
      <c r="F59" s="6"/>
      <c r="G59" s="6">
        <f t="shared" si="0"/>
        <v>0</v>
      </c>
    </row>
    <row r="60" spans="1:7">
      <c r="A60" s="9" t="s">
        <v>9</v>
      </c>
      <c r="B60" s="7" t="s">
        <v>138</v>
      </c>
      <c r="C60" s="6"/>
      <c r="D60" s="6"/>
      <c r="E60" s="6"/>
      <c r="F60" s="6"/>
      <c r="G60" s="6">
        <f t="shared" si="0"/>
        <v>0</v>
      </c>
    </row>
    <row r="61" spans="1:7">
      <c r="A61" s="9" t="s">
        <v>42</v>
      </c>
      <c r="B61" s="28" t="s">
        <v>191</v>
      </c>
      <c r="C61" s="6"/>
      <c r="D61" s="6"/>
      <c r="E61" s="6">
        <v>52.97</v>
      </c>
      <c r="F61" s="6"/>
      <c r="G61" s="6">
        <f t="shared" si="0"/>
        <v>52.97</v>
      </c>
    </row>
    <row r="62" spans="1:7">
      <c r="A62" s="9" t="s">
        <v>87</v>
      </c>
      <c r="B62" s="7" t="s">
        <v>138</v>
      </c>
      <c r="C62" s="6"/>
      <c r="D62" s="6"/>
      <c r="E62" s="6"/>
      <c r="F62" s="6"/>
      <c r="G62" s="6">
        <f t="shared" si="0"/>
        <v>0</v>
      </c>
    </row>
    <row r="63" spans="1:7">
      <c r="A63" s="9" t="s">
        <v>117</v>
      </c>
      <c r="B63" s="7" t="s">
        <v>138</v>
      </c>
      <c r="C63" s="6"/>
      <c r="D63" s="6"/>
      <c r="E63" s="6"/>
      <c r="F63" s="6"/>
      <c r="G63" s="6">
        <f t="shared" si="0"/>
        <v>0</v>
      </c>
    </row>
    <row r="64" spans="1:7">
      <c r="A64" s="9"/>
      <c r="B64" s="7"/>
      <c r="C64" s="6"/>
      <c r="D64" s="6"/>
      <c r="E64" s="6"/>
      <c r="F64" s="6"/>
      <c r="G64" s="6"/>
    </row>
    <row r="65" spans="1:7">
      <c r="A65" s="10" t="s">
        <v>1</v>
      </c>
      <c r="B65" s="7"/>
      <c r="C65" s="6"/>
      <c r="D65" s="6"/>
      <c r="E65" s="6"/>
      <c r="F65" s="6"/>
      <c r="G65" s="6"/>
    </row>
    <row r="66" spans="1:7">
      <c r="A66" s="11" t="s">
        <v>19</v>
      </c>
      <c r="B66" s="7" t="s">
        <v>131</v>
      </c>
      <c r="C66" s="6"/>
      <c r="D66" s="6"/>
      <c r="E66" s="6"/>
      <c r="F66" s="6"/>
      <c r="G66" s="6">
        <f t="shared" si="0"/>
        <v>0</v>
      </c>
    </row>
    <row r="67" spans="1:7">
      <c r="A67" s="11" t="s">
        <v>20</v>
      </c>
      <c r="B67" s="7" t="s">
        <v>131</v>
      </c>
      <c r="C67" s="6"/>
      <c r="D67" s="6"/>
      <c r="E67" s="6"/>
      <c r="F67" s="6"/>
      <c r="G67" s="6">
        <f t="shared" si="0"/>
        <v>0</v>
      </c>
    </row>
    <row r="68" spans="1:7">
      <c r="A68" s="11" t="s">
        <v>21</v>
      </c>
      <c r="B68" s="7" t="s">
        <v>131</v>
      </c>
      <c r="C68" s="6"/>
      <c r="D68" s="6"/>
      <c r="E68" s="6"/>
      <c r="F68" s="6"/>
      <c r="G68" s="6">
        <f t="shared" si="0"/>
        <v>0</v>
      </c>
    </row>
    <row r="69" spans="1:7">
      <c r="A69" s="11" t="s">
        <v>22</v>
      </c>
      <c r="B69" s="7" t="s">
        <v>131</v>
      </c>
      <c r="C69" s="6"/>
      <c r="D69" s="6"/>
      <c r="E69" s="6"/>
      <c r="F69" s="6"/>
      <c r="G69" s="6">
        <f t="shared" si="0"/>
        <v>0</v>
      </c>
    </row>
    <row r="70" spans="1:7">
      <c r="A70" s="11" t="s">
        <v>83</v>
      </c>
      <c r="B70" s="7" t="s">
        <v>205</v>
      </c>
      <c r="C70" s="6"/>
      <c r="D70" s="6"/>
      <c r="E70" s="6">
        <v>49.98</v>
      </c>
      <c r="F70" s="6"/>
      <c r="G70" s="6">
        <f t="shared" ref="G70:G133" si="1">MAX(C70:F70)</f>
        <v>49.98</v>
      </c>
    </row>
    <row r="71" spans="1:7">
      <c r="A71" s="11" t="s">
        <v>87</v>
      </c>
      <c r="B71" s="7" t="s">
        <v>131</v>
      </c>
      <c r="C71" s="6"/>
      <c r="D71" s="6"/>
      <c r="E71" s="6"/>
      <c r="F71" s="6"/>
      <c r="G71" s="6">
        <f t="shared" si="1"/>
        <v>0</v>
      </c>
    </row>
    <row r="72" spans="1:7">
      <c r="A72" s="11" t="s">
        <v>117</v>
      </c>
      <c r="B72" s="7" t="s">
        <v>138</v>
      </c>
      <c r="C72" s="6"/>
      <c r="D72" s="6"/>
      <c r="E72" s="6"/>
      <c r="F72" s="6"/>
      <c r="G72" s="6">
        <f t="shared" si="1"/>
        <v>0</v>
      </c>
    </row>
    <row r="73" spans="1:7">
      <c r="A73" s="9"/>
      <c r="B73" s="7"/>
      <c r="C73" s="6"/>
      <c r="D73" s="6"/>
      <c r="E73" s="6"/>
      <c r="F73" s="6"/>
      <c r="G73" s="6"/>
    </row>
    <row r="74" spans="1:7">
      <c r="A74" s="10" t="s">
        <v>2</v>
      </c>
      <c r="B74" s="7"/>
      <c r="C74" s="6"/>
      <c r="D74" s="6"/>
      <c r="E74" s="6"/>
      <c r="F74" s="6"/>
      <c r="G74" s="6"/>
    </row>
    <row r="75" spans="1:7" ht="26.4">
      <c r="A75" s="9" t="s">
        <v>23</v>
      </c>
      <c r="B75" s="7" t="s">
        <v>135</v>
      </c>
      <c r="C75" s="6"/>
      <c r="D75" s="6"/>
      <c r="E75" s="6"/>
      <c r="F75" s="6">
        <v>131.85</v>
      </c>
      <c r="G75" s="6">
        <f t="shared" si="1"/>
        <v>131.85</v>
      </c>
    </row>
    <row r="76" spans="1:7">
      <c r="A76" s="11" t="s">
        <v>20</v>
      </c>
      <c r="B76" s="7" t="s">
        <v>131</v>
      </c>
      <c r="C76" s="6"/>
      <c r="D76" s="6"/>
      <c r="E76" s="6"/>
      <c r="F76" s="6"/>
      <c r="G76" s="6">
        <f t="shared" si="1"/>
        <v>0</v>
      </c>
    </row>
    <row r="77" spans="1:7">
      <c r="A77" s="9" t="s">
        <v>21</v>
      </c>
      <c r="B77" s="7" t="s">
        <v>131</v>
      </c>
      <c r="C77" s="6"/>
      <c r="D77" s="6"/>
      <c r="E77" s="6"/>
      <c r="F77" s="6"/>
      <c r="G77" s="6">
        <f t="shared" si="1"/>
        <v>0</v>
      </c>
    </row>
    <row r="78" spans="1:7">
      <c r="A78" s="9" t="s">
        <v>24</v>
      </c>
      <c r="B78" s="7" t="s">
        <v>132</v>
      </c>
      <c r="C78" s="6"/>
      <c r="D78" s="6"/>
      <c r="E78" s="6"/>
      <c r="F78" s="6">
        <v>242.64500000000001</v>
      </c>
      <c r="G78" s="6">
        <f t="shared" si="1"/>
        <v>242.64500000000001</v>
      </c>
    </row>
    <row r="79" spans="1:7">
      <c r="A79" s="9" t="s">
        <v>25</v>
      </c>
      <c r="B79" s="7" t="s">
        <v>131</v>
      </c>
      <c r="C79" s="6"/>
      <c r="D79" s="6"/>
      <c r="E79" s="6"/>
      <c r="F79" s="6"/>
      <c r="G79" s="6">
        <f t="shared" si="1"/>
        <v>0</v>
      </c>
    </row>
    <row r="80" spans="1:7">
      <c r="A80" s="9" t="s">
        <v>87</v>
      </c>
      <c r="B80" s="7" t="s">
        <v>138</v>
      </c>
      <c r="C80" s="6"/>
      <c r="D80" s="6"/>
      <c r="E80" s="6"/>
      <c r="F80" s="6"/>
      <c r="G80" s="6">
        <f t="shared" si="1"/>
        <v>0</v>
      </c>
    </row>
    <row r="81" spans="1:8">
      <c r="A81" s="9" t="s">
        <v>117</v>
      </c>
      <c r="B81" s="7" t="s">
        <v>138</v>
      </c>
      <c r="C81" s="6"/>
      <c r="D81" s="6"/>
      <c r="E81" s="6"/>
      <c r="F81" s="6"/>
      <c r="G81" s="6">
        <f t="shared" si="1"/>
        <v>0</v>
      </c>
    </row>
    <row r="82" spans="1:8">
      <c r="A82" s="9"/>
      <c r="B82" s="7"/>
      <c r="C82" s="6"/>
      <c r="D82" s="6"/>
      <c r="E82" s="6"/>
      <c r="F82" s="6"/>
      <c r="G82" s="6"/>
    </row>
    <row r="83" spans="1:8">
      <c r="A83" s="10" t="s">
        <v>4</v>
      </c>
      <c r="B83" s="7"/>
      <c r="C83" s="6"/>
      <c r="D83" s="6"/>
      <c r="E83" s="6"/>
      <c r="F83" s="6"/>
      <c r="G83" s="6"/>
    </row>
    <row r="84" spans="1:8">
      <c r="A84" s="9" t="s">
        <v>5</v>
      </c>
      <c r="B84" s="28" t="s">
        <v>148</v>
      </c>
      <c r="C84" s="6"/>
      <c r="D84" s="6"/>
      <c r="E84" s="6"/>
      <c r="F84" s="6">
        <v>319.79499999999996</v>
      </c>
      <c r="G84" s="6">
        <f t="shared" si="1"/>
        <v>319.79499999999996</v>
      </c>
    </row>
    <row r="85" spans="1:8" ht="39.6">
      <c r="A85" s="9" t="s">
        <v>6</v>
      </c>
      <c r="B85" s="28" t="s">
        <v>153</v>
      </c>
      <c r="C85" s="6"/>
      <c r="D85" s="6"/>
      <c r="E85" s="6">
        <v>486.79999999999995</v>
      </c>
      <c r="F85" s="6"/>
      <c r="G85" s="6">
        <f t="shared" si="1"/>
        <v>486.79999999999995</v>
      </c>
    </row>
    <row r="86" spans="1:8">
      <c r="A86" s="9" t="s">
        <v>69</v>
      </c>
      <c r="B86" s="7" t="s">
        <v>131</v>
      </c>
      <c r="C86" s="6"/>
      <c r="D86" s="6"/>
      <c r="E86" s="6"/>
      <c r="F86" s="6"/>
      <c r="G86" s="6">
        <f t="shared" si="1"/>
        <v>0</v>
      </c>
    </row>
    <row r="87" spans="1:8">
      <c r="A87" s="9" t="s">
        <v>10</v>
      </c>
      <c r="B87" s="7" t="s">
        <v>131</v>
      </c>
      <c r="C87" s="6"/>
      <c r="D87" s="6"/>
      <c r="E87" s="6"/>
      <c r="F87" s="6"/>
      <c r="G87" s="6">
        <f t="shared" si="1"/>
        <v>0</v>
      </c>
    </row>
    <row r="88" spans="1:8">
      <c r="A88" s="9" t="s">
        <v>11</v>
      </c>
      <c r="B88" s="7" t="s">
        <v>131</v>
      </c>
      <c r="C88" s="6"/>
      <c r="D88" s="6"/>
      <c r="E88" s="6"/>
      <c r="F88" s="6"/>
      <c r="G88" s="6">
        <f t="shared" si="1"/>
        <v>0</v>
      </c>
    </row>
    <row r="89" spans="1:8">
      <c r="A89" s="9" t="s">
        <v>12</v>
      </c>
      <c r="B89" s="28" t="s">
        <v>172</v>
      </c>
      <c r="C89" s="6"/>
      <c r="D89" s="6"/>
      <c r="E89" s="6"/>
      <c r="F89" s="6">
        <v>259.72500000000002</v>
      </c>
      <c r="G89" s="6">
        <f t="shared" si="1"/>
        <v>259.72500000000002</v>
      </c>
    </row>
    <row r="90" spans="1:8">
      <c r="A90" s="9" t="s">
        <v>13</v>
      </c>
      <c r="B90" s="7" t="s">
        <v>131</v>
      </c>
      <c r="C90" s="6"/>
      <c r="D90" s="6"/>
      <c r="E90" s="6"/>
      <c r="F90" s="6"/>
      <c r="G90" s="6">
        <f t="shared" si="1"/>
        <v>0</v>
      </c>
    </row>
    <row r="91" spans="1:8">
      <c r="A91" s="9" t="s">
        <v>14</v>
      </c>
      <c r="B91" s="7" t="s">
        <v>131</v>
      </c>
      <c r="C91" s="6"/>
      <c r="D91" s="6"/>
      <c r="E91" s="6"/>
      <c r="F91" s="6"/>
      <c r="G91" s="6">
        <f t="shared" si="1"/>
        <v>0</v>
      </c>
    </row>
    <row r="92" spans="1:8">
      <c r="A92" s="9" t="s">
        <v>85</v>
      </c>
      <c r="B92" s="28" t="s">
        <v>130</v>
      </c>
      <c r="C92" s="6"/>
      <c r="D92" s="6"/>
      <c r="E92" s="6"/>
      <c r="F92" s="6"/>
      <c r="G92" s="6">
        <f t="shared" si="1"/>
        <v>0</v>
      </c>
      <c r="H92" s="29" t="s">
        <v>146</v>
      </c>
    </row>
    <row r="93" spans="1:8">
      <c r="A93" s="12" t="s">
        <v>84</v>
      </c>
      <c r="B93" s="28" t="s">
        <v>130</v>
      </c>
      <c r="C93" s="6"/>
      <c r="D93" s="6"/>
      <c r="E93" s="6"/>
      <c r="F93" s="6"/>
      <c r="G93" s="6">
        <f t="shared" si="1"/>
        <v>0</v>
      </c>
      <c r="H93" s="29" t="s">
        <v>174</v>
      </c>
    </row>
    <row r="94" spans="1:8">
      <c r="A94" s="9" t="s">
        <v>87</v>
      </c>
      <c r="B94" s="7" t="s">
        <v>138</v>
      </c>
      <c r="C94" s="6"/>
      <c r="D94" s="6"/>
      <c r="E94" s="6"/>
      <c r="F94" s="6"/>
      <c r="G94" s="6">
        <f t="shared" si="1"/>
        <v>0</v>
      </c>
    </row>
    <row r="95" spans="1:8">
      <c r="A95" s="9" t="s">
        <v>117</v>
      </c>
      <c r="B95" s="7" t="s">
        <v>138</v>
      </c>
      <c r="C95" s="6"/>
      <c r="D95" s="6"/>
      <c r="E95" s="6"/>
      <c r="F95" s="6"/>
      <c r="G95" s="6">
        <f t="shared" si="1"/>
        <v>0</v>
      </c>
    </row>
    <row r="96" spans="1:8">
      <c r="A96" s="9"/>
      <c r="B96" s="7"/>
      <c r="C96" s="6"/>
      <c r="D96" s="6"/>
      <c r="E96" s="6"/>
      <c r="F96" s="6"/>
      <c r="G96" s="6"/>
    </row>
    <row r="97" spans="1:7">
      <c r="A97" s="10" t="s">
        <v>8</v>
      </c>
      <c r="B97" s="7"/>
      <c r="C97" s="6"/>
      <c r="D97" s="6"/>
      <c r="E97" s="6"/>
      <c r="F97" s="6"/>
      <c r="G97" s="6"/>
    </row>
    <row r="98" spans="1:7">
      <c r="A98" s="9" t="s">
        <v>27</v>
      </c>
      <c r="B98" s="7" t="s">
        <v>138</v>
      </c>
      <c r="C98" s="6"/>
      <c r="D98" s="6"/>
      <c r="E98" s="6"/>
      <c r="F98" s="6"/>
      <c r="G98" s="6">
        <f t="shared" si="1"/>
        <v>0</v>
      </c>
    </row>
    <row r="99" spans="1:7">
      <c r="A99" s="9" t="s">
        <v>86</v>
      </c>
      <c r="B99" s="7" t="s">
        <v>131</v>
      </c>
      <c r="C99" s="6"/>
      <c r="D99" s="6"/>
      <c r="E99" s="6"/>
      <c r="F99" s="6"/>
      <c r="G99" s="6">
        <f t="shared" si="1"/>
        <v>0</v>
      </c>
    </row>
    <row r="100" spans="1:7">
      <c r="A100" s="9" t="s">
        <v>43</v>
      </c>
      <c r="B100" s="7" t="s">
        <v>138</v>
      </c>
      <c r="C100" s="6"/>
      <c r="D100" s="6"/>
      <c r="E100" s="6"/>
      <c r="F100" s="6"/>
      <c r="G100" s="6">
        <f t="shared" si="1"/>
        <v>0</v>
      </c>
    </row>
    <row r="101" spans="1:7">
      <c r="A101" s="9" t="s">
        <v>44</v>
      </c>
      <c r="B101" s="7" t="s">
        <v>131</v>
      </c>
      <c r="C101" s="6"/>
      <c r="D101" s="6"/>
      <c r="E101" s="6"/>
      <c r="F101" s="6"/>
      <c r="G101" s="6">
        <f t="shared" si="1"/>
        <v>0</v>
      </c>
    </row>
    <row r="102" spans="1:7">
      <c r="A102" s="9" t="s">
        <v>45</v>
      </c>
      <c r="B102" s="7" t="s">
        <v>138</v>
      </c>
      <c r="C102" s="6"/>
      <c r="D102" s="6"/>
      <c r="E102" s="6"/>
      <c r="F102" s="6"/>
      <c r="G102" s="6">
        <f t="shared" si="1"/>
        <v>0</v>
      </c>
    </row>
    <row r="103" spans="1:7">
      <c r="A103" s="9" t="s">
        <v>87</v>
      </c>
      <c r="B103" s="7" t="s">
        <v>138</v>
      </c>
      <c r="C103" s="6"/>
      <c r="D103" s="6"/>
      <c r="E103" s="6"/>
      <c r="F103" s="6"/>
      <c r="G103" s="6">
        <f t="shared" si="1"/>
        <v>0</v>
      </c>
    </row>
    <row r="104" spans="1:7">
      <c r="A104" s="9" t="s">
        <v>117</v>
      </c>
      <c r="B104" s="7" t="s">
        <v>138</v>
      </c>
      <c r="C104" s="6"/>
      <c r="D104" s="6"/>
      <c r="E104" s="6"/>
      <c r="F104" s="6"/>
      <c r="G104" s="6">
        <f t="shared" si="1"/>
        <v>0</v>
      </c>
    </row>
    <row r="105" spans="1:7">
      <c r="A105" s="9"/>
      <c r="B105" s="7"/>
      <c r="C105" s="6"/>
      <c r="D105" s="6"/>
      <c r="E105" s="6"/>
      <c r="F105" s="6"/>
      <c r="G105" s="6"/>
    </row>
    <row r="106" spans="1:7">
      <c r="A106" s="10" t="s">
        <v>26</v>
      </c>
      <c r="B106" s="7"/>
      <c r="C106" s="6"/>
      <c r="D106" s="6"/>
      <c r="E106" s="6"/>
      <c r="F106" s="6"/>
      <c r="G106" s="6"/>
    </row>
    <row r="107" spans="1:7">
      <c r="A107" s="9" t="s">
        <v>33</v>
      </c>
      <c r="B107" s="7" t="s">
        <v>138</v>
      </c>
      <c r="C107" s="6"/>
      <c r="D107" s="6"/>
      <c r="E107" s="6"/>
      <c r="F107" s="6"/>
      <c r="G107" s="6">
        <f t="shared" si="1"/>
        <v>0</v>
      </c>
    </row>
    <row r="108" spans="1:7">
      <c r="A108" s="9" t="s">
        <v>34</v>
      </c>
      <c r="B108" s="7" t="s">
        <v>138</v>
      </c>
      <c r="C108" s="6"/>
      <c r="D108" s="6"/>
      <c r="E108" s="6"/>
      <c r="F108" s="6"/>
      <c r="G108" s="6">
        <f t="shared" si="1"/>
        <v>0</v>
      </c>
    </row>
    <row r="109" spans="1:7">
      <c r="A109" s="9" t="s">
        <v>35</v>
      </c>
      <c r="B109" s="7" t="s">
        <v>138</v>
      </c>
      <c r="C109" s="6"/>
      <c r="D109" s="6"/>
      <c r="E109" s="6"/>
      <c r="F109" s="6"/>
      <c r="G109" s="6">
        <f t="shared" si="1"/>
        <v>0</v>
      </c>
    </row>
    <row r="110" spans="1:7">
      <c r="A110" s="9" t="s">
        <v>70</v>
      </c>
      <c r="B110" s="7" t="s">
        <v>138</v>
      </c>
      <c r="C110" s="6"/>
      <c r="D110" s="6"/>
      <c r="E110" s="6"/>
      <c r="F110" s="6"/>
      <c r="G110" s="6">
        <f t="shared" si="1"/>
        <v>0</v>
      </c>
    </row>
    <row r="111" spans="1:7">
      <c r="A111" s="9" t="s">
        <v>117</v>
      </c>
      <c r="B111" s="7" t="s">
        <v>138</v>
      </c>
      <c r="C111" s="6"/>
      <c r="D111" s="6"/>
      <c r="E111" s="6"/>
      <c r="F111" s="6"/>
      <c r="G111" s="6">
        <f t="shared" si="1"/>
        <v>0</v>
      </c>
    </row>
    <row r="112" spans="1:7">
      <c r="A112" s="9"/>
      <c r="B112" s="7"/>
      <c r="C112" s="6"/>
      <c r="D112" s="6"/>
      <c r="E112" s="6"/>
      <c r="F112" s="6"/>
      <c r="G112" s="6"/>
    </row>
    <row r="113" spans="1:8">
      <c r="A113" s="10" t="s">
        <v>29</v>
      </c>
      <c r="B113" s="7"/>
      <c r="C113" s="6"/>
      <c r="D113" s="6"/>
      <c r="E113" s="6"/>
      <c r="F113" s="6"/>
      <c r="G113" s="6"/>
    </row>
    <row r="114" spans="1:8">
      <c r="A114" s="9" t="s">
        <v>89</v>
      </c>
      <c r="B114" s="7" t="s">
        <v>138</v>
      </c>
      <c r="C114" s="6"/>
      <c r="D114" s="6"/>
      <c r="E114" s="6"/>
      <c r="F114" s="6"/>
      <c r="G114" s="6">
        <f t="shared" si="1"/>
        <v>0</v>
      </c>
    </row>
    <row r="115" spans="1:8">
      <c r="A115" s="9" t="s">
        <v>90</v>
      </c>
      <c r="B115" s="7" t="s">
        <v>138</v>
      </c>
      <c r="C115" s="6"/>
      <c r="D115" s="6"/>
      <c r="E115" s="6"/>
      <c r="F115" s="6"/>
      <c r="G115" s="6">
        <f t="shared" si="1"/>
        <v>0</v>
      </c>
    </row>
    <row r="116" spans="1:8">
      <c r="A116" s="9" t="s">
        <v>30</v>
      </c>
      <c r="B116" s="7" t="s">
        <v>131</v>
      </c>
      <c r="C116" s="6"/>
      <c r="D116" s="6"/>
      <c r="E116" s="6"/>
      <c r="F116" s="6"/>
      <c r="G116" s="6">
        <f t="shared" si="1"/>
        <v>0</v>
      </c>
    </row>
    <row r="117" spans="1:8">
      <c r="A117" s="9" t="s">
        <v>31</v>
      </c>
      <c r="B117" s="7" t="s">
        <v>131</v>
      </c>
      <c r="C117" s="6"/>
      <c r="D117" s="6"/>
      <c r="E117" s="6"/>
      <c r="F117" s="6"/>
      <c r="G117" s="6">
        <f t="shared" si="1"/>
        <v>0</v>
      </c>
    </row>
    <row r="118" spans="1:8">
      <c r="A118" s="9" t="s">
        <v>32</v>
      </c>
      <c r="B118" s="7" t="s">
        <v>131</v>
      </c>
      <c r="C118" s="6"/>
      <c r="D118" s="6"/>
      <c r="E118" s="6"/>
      <c r="F118" s="6"/>
      <c r="G118" s="6">
        <f t="shared" si="1"/>
        <v>0</v>
      </c>
    </row>
    <row r="119" spans="1:8" ht="26.4">
      <c r="A119" s="9" t="s">
        <v>91</v>
      </c>
      <c r="B119" s="28" t="s">
        <v>130</v>
      </c>
      <c r="C119" s="6"/>
      <c r="D119" s="6"/>
      <c r="E119" s="31"/>
      <c r="F119" s="6"/>
      <c r="G119" s="6">
        <f t="shared" si="1"/>
        <v>0</v>
      </c>
      <c r="H119" s="30" t="s">
        <v>157</v>
      </c>
    </row>
    <row r="120" spans="1:8">
      <c r="A120" s="9" t="s">
        <v>46</v>
      </c>
      <c r="B120" s="7" t="s">
        <v>131</v>
      </c>
      <c r="C120" s="6"/>
      <c r="D120" s="6"/>
      <c r="E120" s="6"/>
      <c r="F120" s="6"/>
      <c r="G120" s="6">
        <f t="shared" si="1"/>
        <v>0</v>
      </c>
    </row>
    <row r="121" spans="1:8">
      <c r="A121" s="9" t="s">
        <v>48</v>
      </c>
      <c r="B121" s="28" t="s">
        <v>160</v>
      </c>
      <c r="C121" s="6"/>
      <c r="D121" s="6"/>
      <c r="E121" s="6">
        <v>49</v>
      </c>
      <c r="F121" s="6"/>
      <c r="G121" s="6">
        <f t="shared" si="1"/>
        <v>49</v>
      </c>
    </row>
    <row r="122" spans="1:8">
      <c r="A122" s="9" t="s">
        <v>71</v>
      </c>
      <c r="B122" s="7" t="s">
        <v>131</v>
      </c>
      <c r="C122" s="6"/>
      <c r="D122" s="6"/>
      <c r="E122" s="6"/>
      <c r="F122" s="6"/>
      <c r="G122" s="6">
        <f t="shared" si="1"/>
        <v>0</v>
      </c>
    </row>
    <row r="123" spans="1:8">
      <c r="A123" s="9" t="s">
        <v>49</v>
      </c>
      <c r="B123" s="7" t="s">
        <v>138</v>
      </c>
      <c r="C123" s="6"/>
      <c r="D123" s="6"/>
      <c r="E123" s="6"/>
      <c r="F123" s="6"/>
      <c r="G123" s="6">
        <f t="shared" si="1"/>
        <v>0</v>
      </c>
    </row>
    <row r="124" spans="1:8">
      <c r="A124" s="9" t="s">
        <v>50</v>
      </c>
      <c r="B124" s="28" t="s">
        <v>147</v>
      </c>
      <c r="C124" s="6"/>
      <c r="D124" s="6"/>
      <c r="E124" s="6">
        <v>15</v>
      </c>
      <c r="F124" s="6"/>
      <c r="G124" s="6">
        <f t="shared" si="1"/>
        <v>15</v>
      </c>
    </row>
    <row r="125" spans="1:8">
      <c r="A125" s="9" t="s">
        <v>51</v>
      </c>
      <c r="B125" s="7" t="s">
        <v>131</v>
      </c>
      <c r="C125" s="6"/>
      <c r="D125" s="6"/>
      <c r="E125" s="6"/>
      <c r="F125" s="6"/>
      <c r="G125" s="6">
        <f t="shared" si="1"/>
        <v>0</v>
      </c>
    </row>
    <row r="126" spans="1:8">
      <c r="A126" s="9" t="s">
        <v>72</v>
      </c>
      <c r="B126" s="7" t="s">
        <v>138</v>
      </c>
      <c r="C126" s="6"/>
      <c r="D126" s="6"/>
      <c r="E126" s="6"/>
      <c r="F126" s="6"/>
      <c r="G126" s="6">
        <f t="shared" si="1"/>
        <v>0</v>
      </c>
    </row>
    <row r="127" spans="1:8">
      <c r="A127" s="9" t="s">
        <v>87</v>
      </c>
      <c r="B127" s="7" t="s">
        <v>138</v>
      </c>
      <c r="C127" s="6"/>
      <c r="D127" s="6"/>
      <c r="E127" s="6"/>
      <c r="F127" s="6"/>
      <c r="G127" s="6">
        <f t="shared" si="1"/>
        <v>0</v>
      </c>
    </row>
    <row r="128" spans="1:8">
      <c r="A128" s="9" t="s">
        <v>117</v>
      </c>
      <c r="B128" s="7" t="s">
        <v>138</v>
      </c>
      <c r="C128" s="6"/>
      <c r="D128" s="6"/>
      <c r="E128" s="6"/>
      <c r="F128" s="6"/>
      <c r="G128" s="6">
        <f t="shared" si="1"/>
        <v>0</v>
      </c>
    </row>
    <row r="129" spans="1:7">
      <c r="A129" s="9"/>
      <c r="B129" s="7"/>
      <c r="C129" s="6"/>
      <c r="D129" s="6"/>
      <c r="E129" s="6"/>
      <c r="F129" s="6"/>
      <c r="G129" s="6"/>
    </row>
    <row r="130" spans="1:7">
      <c r="A130" s="10" t="s">
        <v>53</v>
      </c>
      <c r="B130" s="7"/>
      <c r="C130" s="6"/>
      <c r="D130" s="6"/>
      <c r="E130" s="6"/>
      <c r="F130" s="6"/>
      <c r="G130" s="6"/>
    </row>
    <row r="131" spans="1:7" ht="26.4">
      <c r="A131" s="9" t="s">
        <v>47</v>
      </c>
      <c r="B131" s="28" t="s">
        <v>169</v>
      </c>
      <c r="C131" s="6"/>
      <c r="D131" s="6"/>
      <c r="E131" s="6"/>
      <c r="F131" s="6">
        <v>337.64999999999992</v>
      </c>
      <c r="G131" s="6">
        <f t="shared" si="1"/>
        <v>337.64999999999992</v>
      </c>
    </row>
    <row r="132" spans="1:7">
      <c r="A132" s="9" t="s">
        <v>54</v>
      </c>
      <c r="B132" s="28" t="s">
        <v>131</v>
      </c>
      <c r="C132" s="6"/>
      <c r="D132" s="6"/>
      <c r="E132" s="6"/>
      <c r="F132" s="6"/>
      <c r="G132" s="6">
        <f t="shared" si="1"/>
        <v>0</v>
      </c>
    </row>
    <row r="133" spans="1:7">
      <c r="A133" s="9" t="s">
        <v>55</v>
      </c>
      <c r="B133" s="28" t="s">
        <v>131</v>
      </c>
      <c r="C133" s="6"/>
      <c r="D133" s="6"/>
      <c r="E133" s="6"/>
      <c r="F133" s="6"/>
      <c r="G133" s="6">
        <f t="shared" si="1"/>
        <v>0</v>
      </c>
    </row>
    <row r="134" spans="1:7">
      <c r="A134" s="9" t="s">
        <v>56</v>
      </c>
      <c r="B134" s="28" t="s">
        <v>131</v>
      </c>
      <c r="C134" s="6"/>
      <c r="D134" s="6"/>
      <c r="E134" s="6"/>
      <c r="F134" s="6"/>
      <c r="G134" s="6">
        <f t="shared" ref="G134:G153" si="2">MAX(C134:F134)</f>
        <v>0</v>
      </c>
    </row>
    <row r="135" spans="1:7">
      <c r="A135" s="9" t="s">
        <v>57</v>
      </c>
      <c r="B135" s="28" t="s">
        <v>131</v>
      </c>
      <c r="C135" s="6"/>
      <c r="D135" s="6"/>
      <c r="E135" s="6"/>
      <c r="F135" s="6"/>
      <c r="G135" s="6">
        <f t="shared" si="2"/>
        <v>0</v>
      </c>
    </row>
    <row r="136" spans="1:7">
      <c r="A136" s="9" t="s">
        <v>58</v>
      </c>
      <c r="B136" s="28" t="s">
        <v>131</v>
      </c>
      <c r="C136" s="6"/>
      <c r="D136" s="6"/>
      <c r="E136" s="6"/>
      <c r="F136" s="6"/>
      <c r="G136" s="6">
        <f t="shared" si="2"/>
        <v>0</v>
      </c>
    </row>
    <row r="137" spans="1:7">
      <c r="A137" s="9" t="s">
        <v>92</v>
      </c>
      <c r="B137" s="33" t="s">
        <v>131</v>
      </c>
      <c r="C137" s="6"/>
      <c r="D137" s="6"/>
      <c r="E137" s="6"/>
      <c r="F137" s="6"/>
      <c r="G137" s="6">
        <f t="shared" si="2"/>
        <v>0</v>
      </c>
    </row>
    <row r="138" spans="1:7">
      <c r="A138" s="9" t="s">
        <v>93</v>
      </c>
      <c r="B138" s="28" t="s">
        <v>131</v>
      </c>
      <c r="C138" s="6"/>
      <c r="D138" s="6"/>
      <c r="E138" s="6"/>
      <c r="F138" s="6"/>
      <c r="G138" s="6">
        <f t="shared" si="2"/>
        <v>0</v>
      </c>
    </row>
    <row r="139" spans="1:7">
      <c r="A139" s="13" t="s">
        <v>94</v>
      </c>
      <c r="B139" s="28" t="s">
        <v>131</v>
      </c>
      <c r="C139" s="6"/>
      <c r="D139" s="6"/>
      <c r="E139" s="6"/>
      <c r="F139" s="6"/>
      <c r="G139" s="6">
        <f t="shared" si="2"/>
        <v>0</v>
      </c>
    </row>
    <row r="140" spans="1:7">
      <c r="A140" s="9" t="s">
        <v>95</v>
      </c>
      <c r="B140" s="28" t="s">
        <v>131</v>
      </c>
      <c r="C140" s="6"/>
      <c r="D140" s="6"/>
      <c r="E140" s="6"/>
      <c r="F140" s="6"/>
      <c r="G140" s="6">
        <f t="shared" si="2"/>
        <v>0</v>
      </c>
    </row>
    <row r="141" spans="1:7">
      <c r="A141" s="9" t="s">
        <v>96</v>
      </c>
      <c r="B141" s="28" t="s">
        <v>203</v>
      </c>
      <c r="C141" s="6"/>
      <c r="D141" s="6"/>
      <c r="E141" s="6"/>
      <c r="F141" s="6"/>
      <c r="G141" s="6">
        <f t="shared" si="2"/>
        <v>0</v>
      </c>
    </row>
    <row r="142" spans="1:7">
      <c r="A142" s="9" t="s">
        <v>97</v>
      </c>
      <c r="B142" s="28" t="s">
        <v>131</v>
      </c>
      <c r="C142" s="6"/>
      <c r="D142" s="6"/>
      <c r="E142" s="6"/>
      <c r="F142" s="6"/>
      <c r="G142" s="6">
        <f t="shared" si="2"/>
        <v>0</v>
      </c>
    </row>
    <row r="143" spans="1:7">
      <c r="A143" s="9" t="s">
        <v>98</v>
      </c>
      <c r="B143" s="28" t="s">
        <v>138</v>
      </c>
      <c r="C143" s="6"/>
      <c r="D143" s="6"/>
      <c r="E143" s="6"/>
      <c r="F143" s="6"/>
      <c r="G143" s="6">
        <f t="shared" si="2"/>
        <v>0</v>
      </c>
    </row>
    <row r="144" spans="1:7">
      <c r="A144" s="11" t="s">
        <v>208</v>
      </c>
      <c r="B144" s="28" t="s">
        <v>207</v>
      </c>
      <c r="C144" s="6"/>
      <c r="D144" s="6"/>
      <c r="E144" s="6">
        <v>25.99</v>
      </c>
      <c r="F144" s="6"/>
      <c r="G144" s="6">
        <f>E144</f>
        <v>25.99</v>
      </c>
    </row>
    <row r="145" spans="1:7">
      <c r="A145" s="9" t="s">
        <v>108</v>
      </c>
      <c r="B145" s="28" t="s">
        <v>138</v>
      </c>
      <c r="C145" s="6"/>
      <c r="D145" s="6"/>
      <c r="E145" s="6"/>
      <c r="F145" s="6"/>
      <c r="G145" s="6">
        <f t="shared" si="2"/>
        <v>0</v>
      </c>
    </row>
    <row r="146" spans="1:7">
      <c r="A146" s="9" t="s">
        <v>107</v>
      </c>
      <c r="B146" s="28" t="s">
        <v>138</v>
      </c>
      <c r="C146" s="6"/>
      <c r="D146" s="6"/>
      <c r="E146" s="6"/>
      <c r="F146" s="6"/>
      <c r="G146" s="6">
        <f t="shared" si="2"/>
        <v>0</v>
      </c>
    </row>
    <row r="147" spans="1:7">
      <c r="A147" s="14" t="s">
        <v>87</v>
      </c>
      <c r="B147" s="28" t="s">
        <v>138</v>
      </c>
      <c r="C147" s="6"/>
      <c r="D147" s="6"/>
      <c r="E147" s="6"/>
      <c r="F147" s="6"/>
      <c r="G147" s="6">
        <f t="shared" si="2"/>
        <v>0</v>
      </c>
    </row>
    <row r="148" spans="1:7">
      <c r="A148" s="9" t="s">
        <v>119</v>
      </c>
      <c r="B148" s="28" t="s">
        <v>138</v>
      </c>
      <c r="C148" s="6"/>
      <c r="D148" s="6"/>
      <c r="E148" s="6"/>
      <c r="F148" s="6"/>
      <c r="G148" s="6">
        <f t="shared" si="2"/>
        <v>0</v>
      </c>
    </row>
    <row r="149" spans="1:7">
      <c r="A149" s="9" t="s">
        <v>120</v>
      </c>
      <c r="B149" s="28" t="s">
        <v>138</v>
      </c>
      <c r="C149" s="6"/>
      <c r="D149" s="6"/>
      <c r="E149" s="6"/>
      <c r="F149" s="6"/>
      <c r="G149" s="6">
        <f t="shared" si="2"/>
        <v>0</v>
      </c>
    </row>
    <row r="150" spans="1:7">
      <c r="A150" s="9" t="s">
        <v>55</v>
      </c>
      <c r="B150" s="28" t="s">
        <v>138</v>
      </c>
      <c r="C150" s="6"/>
      <c r="D150" s="6"/>
      <c r="E150" s="6"/>
      <c r="F150" s="6"/>
      <c r="G150" s="6">
        <f t="shared" si="2"/>
        <v>0</v>
      </c>
    </row>
    <row r="151" spans="1:7">
      <c r="A151" s="9"/>
      <c r="B151" s="7"/>
      <c r="C151" s="6"/>
      <c r="D151" s="6"/>
      <c r="E151" s="6"/>
      <c r="F151" s="6"/>
      <c r="G151" s="6">
        <f t="shared" si="2"/>
        <v>0</v>
      </c>
    </row>
    <row r="152" spans="1:7">
      <c r="A152" s="9"/>
      <c r="B152" s="7"/>
      <c r="C152" s="6"/>
      <c r="D152" s="6"/>
      <c r="E152" s="6"/>
      <c r="F152" s="6"/>
      <c r="G152" s="6">
        <f t="shared" si="2"/>
        <v>0</v>
      </c>
    </row>
    <row r="153" spans="1:7">
      <c r="A153" s="9"/>
      <c r="B153" s="7"/>
      <c r="C153" s="6"/>
      <c r="D153" s="6"/>
      <c r="E153" s="6"/>
      <c r="F153" s="6"/>
      <c r="G153" s="6">
        <f t="shared" si="2"/>
        <v>0</v>
      </c>
    </row>
    <row r="154" spans="1:7">
      <c r="A154" s="9"/>
      <c r="B154" s="7"/>
      <c r="C154" s="6"/>
      <c r="D154" s="6"/>
      <c r="E154" s="6"/>
      <c r="F154" s="6"/>
      <c r="G154" s="6"/>
    </row>
    <row r="155" spans="1:7">
      <c r="B155" s="15" t="s">
        <v>116</v>
      </c>
      <c r="C155" s="15">
        <f>SUM(C4:C154)</f>
        <v>0</v>
      </c>
      <c r="D155" s="15">
        <f>SUM(D4:D154)</f>
        <v>0</v>
      </c>
      <c r="E155" s="15">
        <f>SUM(E4:E154)</f>
        <v>11558.619999999997</v>
      </c>
      <c r="F155" s="15">
        <f>SUM(F4:F154)</f>
        <v>1291.665</v>
      </c>
      <c r="G155" s="15">
        <f>SUM(G4:G154)</f>
        <v>12850.284999999998</v>
      </c>
    </row>
    <row r="157" spans="1:7">
      <c r="B157" s="15" t="s">
        <v>115</v>
      </c>
      <c r="C157" s="16">
        <f>SUM(G4:G154)</f>
        <v>12850.284999999998</v>
      </c>
    </row>
    <row r="161" spans="1:7">
      <c r="A161" s="3"/>
    </row>
    <row r="162" spans="1:7">
      <c r="A162" s="55" t="s">
        <v>103</v>
      </c>
      <c r="B162" s="56"/>
      <c r="C162" s="56"/>
      <c r="D162" s="56"/>
      <c r="E162" s="56"/>
      <c r="F162" s="56"/>
      <c r="G162" s="56"/>
    </row>
    <row r="163" spans="1:7">
      <c r="A163" s="52" t="s">
        <v>104</v>
      </c>
      <c r="B163" s="53"/>
      <c r="C163" s="53"/>
      <c r="D163" s="53"/>
      <c r="E163" s="53"/>
      <c r="F163" s="53"/>
      <c r="G163" s="54"/>
    </row>
    <row r="164" spans="1:7">
      <c r="A164" s="43" t="s">
        <v>109</v>
      </c>
      <c r="B164" s="44"/>
      <c r="C164" s="44"/>
      <c r="D164" s="44"/>
      <c r="E164" s="44"/>
      <c r="F164" s="44"/>
      <c r="G164" s="45"/>
    </row>
    <row r="165" spans="1:7">
      <c r="A165" s="43" t="s">
        <v>110</v>
      </c>
      <c r="B165" s="44"/>
      <c r="C165" s="44"/>
      <c r="D165" s="44"/>
      <c r="E165" s="44"/>
      <c r="F165" s="44"/>
      <c r="G165" s="45"/>
    </row>
    <row r="166" spans="1:7">
      <c r="A166" s="43" t="s">
        <v>124</v>
      </c>
      <c r="B166" s="44"/>
      <c r="C166" s="44"/>
      <c r="D166" s="44"/>
      <c r="E166" s="44"/>
      <c r="F166" s="44"/>
      <c r="G166" s="45"/>
    </row>
    <row r="167" spans="1:7">
      <c r="A167" s="43" t="s">
        <v>125</v>
      </c>
      <c r="B167" s="44"/>
      <c r="C167" s="44"/>
      <c r="D167" s="44"/>
      <c r="E167" s="44"/>
      <c r="F167" s="44"/>
      <c r="G167" s="45"/>
    </row>
    <row r="168" spans="1:7">
      <c r="A168" s="46" t="s">
        <v>111</v>
      </c>
      <c r="B168" s="47"/>
      <c r="C168" s="47"/>
      <c r="D168" s="47"/>
      <c r="E168" s="47"/>
      <c r="F168" s="47"/>
      <c r="G168" s="48"/>
    </row>
  </sheetData>
  <mergeCells count="11">
    <mergeCell ref="A167:G167"/>
    <mergeCell ref="A168:G168"/>
    <mergeCell ref="C1:G1"/>
    <mergeCell ref="A163:G163"/>
    <mergeCell ref="A164:G164"/>
    <mergeCell ref="A162:G162"/>
    <mergeCell ref="A165:G165"/>
    <mergeCell ref="A166:G166"/>
    <mergeCell ref="B57:B58"/>
    <mergeCell ref="E57:E58"/>
    <mergeCell ref="G57:G58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8"/>
  <sheetViews>
    <sheetView zoomScale="85" workbookViewId="0">
      <pane ySplit="2" topLeftCell="A3" activePane="bottomLeft" state="frozen"/>
      <selection pane="bottomLeft" activeCell="E19" sqref="E19"/>
    </sheetView>
  </sheetViews>
  <sheetFormatPr defaultRowHeight="13.2"/>
  <cols>
    <col min="1" max="1" width="48" bestFit="1" customWidth="1"/>
    <col min="2" max="3" width="22.33203125" customWidth="1"/>
    <col min="4" max="4" width="21.88671875" customWidth="1"/>
    <col min="5" max="5" width="22.33203125" customWidth="1"/>
    <col min="6" max="6" width="24.109375" customWidth="1"/>
    <col min="7" max="7" width="82.33203125" style="24" customWidth="1"/>
  </cols>
  <sheetData>
    <row r="1" spans="1:7" ht="13.8" thickBot="1">
      <c r="A1" s="5" t="str">
        <f>MSRP_spreadsheet!A1</f>
        <v>Component</v>
      </c>
      <c r="B1" s="57" t="str">
        <f>MSRP_spreadsheet!C1</f>
        <v>Per Item MSRP</v>
      </c>
      <c r="C1" s="58"/>
      <c r="D1" s="58"/>
      <c r="E1" s="58"/>
      <c r="F1" s="58"/>
      <c r="G1" s="58"/>
    </row>
    <row r="2" spans="1:7" ht="46.5" customHeight="1" thickTop="1" thickBot="1">
      <c r="A2" s="18"/>
      <c r="B2" s="17" t="str">
        <f>MSRP_spreadsheet!C2</f>
        <v>Mfg. quote + 50%</v>
      </c>
      <c r="C2" s="17" t="str">
        <f>MSRP_spreadsheet!D2</f>
        <v>Whls. + 50%</v>
      </c>
      <c r="D2" s="17" t="str">
        <f>MSRP_spreadsheet!E2</f>
        <v>Retail cost of added component</v>
      </c>
      <c r="E2" s="17" t="str">
        <f>MSRP_spreadsheet!F2</f>
        <v>Retail of most expensive part +50% for substituted component</v>
      </c>
      <c r="F2" s="21" t="str">
        <f>MSRP_spreadsheet!G2</f>
        <v>Sled MSRP or Highest Value of modified components</v>
      </c>
      <c r="G2" s="22" t="s">
        <v>127</v>
      </c>
    </row>
    <row r="3" spans="1:7" ht="13.8" thickTop="1">
      <c r="A3" s="2"/>
      <c r="B3" s="9"/>
      <c r="C3" s="9"/>
      <c r="D3" s="9"/>
      <c r="E3" s="9"/>
      <c r="F3" s="25"/>
      <c r="G3" s="23"/>
    </row>
    <row r="4" spans="1:7">
      <c r="A4" s="1" t="str">
        <f>MSRP_spreadsheet!A4</f>
        <v>2018 model year base sled (reflects engine choice)</v>
      </c>
      <c r="B4" s="9"/>
      <c r="C4" s="9"/>
      <c r="D4" s="9">
        <f>10899*0.6</f>
        <v>6539.4</v>
      </c>
      <c r="E4" s="9"/>
      <c r="F4" s="25"/>
      <c r="G4" s="22" t="s">
        <v>129</v>
      </c>
    </row>
    <row r="5" spans="1:7">
      <c r="A5" s="2"/>
      <c r="B5" s="9"/>
      <c r="C5" s="9"/>
      <c r="D5" s="9"/>
      <c r="E5" s="9"/>
      <c r="F5" s="25"/>
      <c r="G5" s="23"/>
    </row>
    <row r="6" spans="1:7">
      <c r="A6" s="1" t="str">
        <f>MSRP_spreadsheet!A7</f>
        <v>Factory options utilized on competition sled</v>
      </c>
      <c r="B6" s="9"/>
      <c r="C6" s="9"/>
      <c r="D6" s="9"/>
      <c r="E6" s="9"/>
      <c r="F6" s="25"/>
      <c r="G6" s="23"/>
    </row>
    <row r="7" spans="1:7">
      <c r="A7" s="2" t="str">
        <f>MSRP_spreadsheet!A8</f>
        <v>tow hitch/rack</v>
      </c>
      <c r="B7" s="9"/>
      <c r="C7" s="9"/>
      <c r="D7" s="9"/>
      <c r="E7" s="9"/>
      <c r="F7" s="25"/>
      <c r="G7" s="23"/>
    </row>
    <row r="8" spans="1:7">
      <c r="A8" s="2" t="str">
        <f>MSRP_spreadsheet!A9</f>
        <v>12 VDC outlet</v>
      </c>
      <c r="B8" s="9"/>
      <c r="C8" s="9"/>
      <c r="D8" s="9"/>
      <c r="E8" s="9"/>
      <c r="F8" s="25"/>
      <c r="G8" s="23"/>
    </row>
    <row r="9" spans="1:7">
      <c r="A9" s="2" t="str">
        <f>MSRP_spreadsheet!A10</f>
        <v>handle bar hooks</v>
      </c>
      <c r="B9" s="9"/>
      <c r="C9" s="9"/>
      <c r="D9" s="9"/>
      <c r="E9" s="9"/>
      <c r="F9" s="25"/>
      <c r="G9" s="23"/>
    </row>
    <row r="10" spans="1:7">
      <c r="A10" s="2" t="str">
        <f>MSRP_spreadsheet!A11</f>
        <v>mirrors</v>
      </c>
      <c r="B10" s="9"/>
      <c r="C10" s="9"/>
      <c r="D10" s="9"/>
      <c r="E10" s="9"/>
      <c r="F10" s="25"/>
      <c r="G10" s="23"/>
    </row>
    <row r="11" spans="1:7">
      <c r="A11" s="2" t="str">
        <f>MSRP_spreadsheet!A12</f>
        <v>tachometer</v>
      </c>
      <c r="B11" s="9"/>
      <c r="C11" s="9"/>
      <c r="D11" s="9"/>
      <c r="E11" s="9"/>
      <c r="F11" s="25"/>
      <c r="G11" s="23"/>
    </row>
    <row r="12" spans="1:7">
      <c r="A12" s="2" t="str">
        <f>MSRP_spreadsheet!A13</f>
        <v>electric start</v>
      </c>
      <c r="B12" s="9"/>
      <c r="C12" s="9"/>
      <c r="D12" s="9"/>
      <c r="E12" s="9"/>
      <c r="F12" s="25"/>
      <c r="G12" s="23"/>
    </row>
    <row r="13" spans="1:7">
      <c r="A13" s="2" t="str">
        <f>MSRP_spreadsheet!A14</f>
        <v>reverse</v>
      </c>
      <c r="B13" s="9"/>
      <c r="C13" s="9"/>
      <c r="D13" s="9"/>
      <c r="E13" s="9"/>
      <c r="F13" s="25"/>
      <c r="G13" s="23"/>
    </row>
    <row r="14" spans="1:7">
      <c r="A14" s="2" t="str">
        <f>MSRP_spreadsheet!A15</f>
        <v>shocks</v>
      </c>
      <c r="B14" s="9"/>
      <c r="C14" s="9"/>
      <c r="D14" s="9"/>
      <c r="E14" s="9"/>
      <c r="F14" s="25"/>
      <c r="G14" s="23"/>
    </row>
    <row r="15" spans="1:7">
      <c r="A15" s="2" t="str">
        <f>MSRP_spreadsheet!A16</f>
        <v>other</v>
      </c>
      <c r="B15" s="9"/>
      <c r="C15" s="9"/>
      <c r="D15" s="9"/>
      <c r="E15" s="9"/>
      <c r="F15" s="25"/>
      <c r="G15" s="23"/>
    </row>
    <row r="16" spans="1:7">
      <c r="A16" s="2"/>
      <c r="B16" s="9"/>
      <c r="C16" s="9"/>
      <c r="D16" s="9"/>
      <c r="E16" s="9"/>
      <c r="F16" s="25"/>
      <c r="G16" s="23"/>
    </row>
    <row r="17" spans="1:7">
      <c r="A17" s="1" t="str">
        <f>MSRP_spreadsheet!A18</f>
        <v>Engine/Motor</v>
      </c>
      <c r="B17" s="9"/>
      <c r="C17" s="9"/>
      <c r="D17" s="9"/>
      <c r="E17" s="9"/>
      <c r="F17" s="25"/>
      <c r="G17" s="23"/>
    </row>
    <row r="18" spans="1:7">
      <c r="A18" s="2" t="str">
        <f>MSRP_spreadsheet!A19</f>
        <v>spark-ignition/compression-ignition</v>
      </c>
      <c r="B18" s="9"/>
      <c r="C18" s="9"/>
      <c r="D18" s="9"/>
      <c r="E18" s="9"/>
      <c r="F18" s="25"/>
      <c r="G18" s="23"/>
    </row>
    <row r="19" spans="1:7">
      <c r="A19" s="2" t="str">
        <f>MSRP_spreadsheet!A20</f>
        <v>internal parts coating</v>
      </c>
      <c r="B19" s="9"/>
      <c r="C19" s="9"/>
      <c r="D19" s="9"/>
      <c r="E19" s="9"/>
      <c r="F19" s="25"/>
      <c r="G19" s="23"/>
    </row>
    <row r="20" spans="1:7">
      <c r="A20" s="2" t="str">
        <f>MSRP_spreadsheet!A21</f>
        <v>head</v>
      </c>
      <c r="B20" s="9"/>
      <c r="C20" s="9"/>
      <c r="D20" s="9"/>
      <c r="E20" s="9"/>
      <c r="F20" s="25"/>
      <c r="G20" s="23"/>
    </row>
    <row r="21" spans="1:7">
      <c r="A21" s="2" t="str">
        <f>MSRP_spreadsheet!A22</f>
        <v>cylinder</v>
      </c>
      <c r="B21" s="9"/>
      <c r="C21" s="9"/>
      <c r="D21" s="9"/>
      <c r="E21" s="9"/>
      <c r="F21" s="25"/>
      <c r="G21" s="23"/>
    </row>
    <row r="22" spans="1:7">
      <c r="A22" s="2" t="str">
        <f>MSRP_spreadsheet!A23</f>
        <v>pistons/rings/connecting rods</v>
      </c>
      <c r="B22" s="9"/>
      <c r="C22" s="9"/>
      <c r="D22" s="9"/>
      <c r="E22" s="9"/>
      <c r="F22" s="25"/>
      <c r="G22" s="23"/>
    </row>
    <row r="23" spans="1:7">
      <c r="A23" s="2" t="str">
        <f>MSRP_spreadsheet!A24</f>
        <v>electric motor</v>
      </c>
      <c r="B23" s="9"/>
      <c r="C23" s="9"/>
      <c r="D23" s="9"/>
      <c r="E23" s="9"/>
      <c r="F23" s="25"/>
      <c r="G23" s="23"/>
    </row>
    <row r="24" spans="1:7">
      <c r="A24" s="2" t="str">
        <f>MSRP_spreadsheet!A25</f>
        <v>auxiliary energy sources</v>
      </c>
      <c r="B24" s="9"/>
      <c r="C24" s="9"/>
      <c r="D24" s="9"/>
      <c r="E24" s="9"/>
      <c r="F24" s="25"/>
      <c r="G24" s="23"/>
    </row>
    <row r="25" spans="1:7">
      <c r="A25" s="2" t="str">
        <f>MSRP_spreadsheet!A26</f>
        <v>fabrication</v>
      </c>
      <c r="B25" s="9"/>
      <c r="C25" s="9"/>
      <c r="D25" s="9"/>
      <c r="E25" s="9"/>
      <c r="F25" s="25"/>
      <c r="G25" s="23"/>
    </row>
    <row r="26" spans="1:7">
      <c r="A26" s="2" t="str">
        <f>MSRP_spreadsheet!A28</f>
        <v>other</v>
      </c>
      <c r="B26" s="9"/>
      <c r="C26" s="9"/>
      <c r="D26" s="9"/>
      <c r="E26" s="9"/>
      <c r="F26" s="25"/>
      <c r="G26" s="23"/>
    </row>
    <row r="27" spans="1:7">
      <c r="A27" s="2"/>
      <c r="B27" s="9"/>
      <c r="C27" s="9"/>
      <c r="D27" s="9"/>
      <c r="E27" s="9"/>
      <c r="F27" s="25"/>
      <c r="G27" s="23"/>
    </row>
    <row r="28" spans="1:7">
      <c r="A28" s="1" t="str">
        <f>MSRP_spreadsheet!A30</f>
        <v>Air Management/Intake System</v>
      </c>
      <c r="B28" s="9"/>
      <c r="C28" s="9"/>
      <c r="D28" s="9"/>
      <c r="E28" s="9"/>
      <c r="F28" s="25"/>
      <c r="G28" s="23"/>
    </row>
    <row r="29" spans="1:7">
      <c r="A29" s="2" t="str">
        <f>MSRP_spreadsheet!A31</f>
        <v>turbocharger</v>
      </c>
      <c r="B29" s="9"/>
      <c r="C29" s="9"/>
      <c r="E29" s="9"/>
      <c r="F29" s="25"/>
    </row>
    <row r="30" spans="1:7">
      <c r="A30" s="2" t="str">
        <f>MSRP_spreadsheet!A32</f>
        <v>supercharger</v>
      </c>
      <c r="B30" s="9"/>
      <c r="C30" s="9"/>
      <c r="D30" s="9"/>
      <c r="E30" s="9"/>
      <c r="F30" s="25"/>
      <c r="G30" s="23"/>
    </row>
    <row r="31" spans="1:7">
      <c r="A31" s="2" t="str">
        <f>MSRP_spreadsheet!A33</f>
        <v>turbocharger/supercharger plumbing</v>
      </c>
      <c r="B31" s="9"/>
      <c r="C31" s="9"/>
      <c r="D31" s="27">
        <f>20.65+42.43+73.72+25.15+40.05+18.42+25.99+3.95+63.98+19.99+16.99+17.9</f>
        <v>369.22</v>
      </c>
      <c r="E31" s="9"/>
      <c r="F31" s="25"/>
      <c r="G31" s="22" t="s">
        <v>213</v>
      </c>
    </row>
    <row r="32" spans="1:7">
      <c r="A32" s="2" t="str">
        <f>MSRP_spreadsheet!A34</f>
        <v>air box/air filter</v>
      </c>
      <c r="B32" s="9"/>
      <c r="C32" s="9"/>
      <c r="D32" s="9"/>
      <c r="E32" s="9"/>
      <c r="F32" s="25"/>
      <c r="G32" s="23"/>
    </row>
    <row r="33" spans="1:7">
      <c r="A33" s="2" t="str">
        <f>MSRP_spreadsheet!A35</f>
        <v>intercooler</v>
      </c>
      <c r="B33" s="9"/>
      <c r="C33" s="9"/>
      <c r="D33" s="9"/>
      <c r="E33" s="9"/>
      <c r="F33" s="25"/>
      <c r="G33" s="23"/>
    </row>
    <row r="34" spans="1:7">
      <c r="A34" s="2" t="str">
        <f>MSRP_spreadsheet!A36</f>
        <v>reed valve</v>
      </c>
      <c r="B34" s="9"/>
      <c r="C34" s="9"/>
      <c r="D34" s="9"/>
      <c r="E34" s="9"/>
      <c r="F34" s="25"/>
      <c r="G34" s="23"/>
    </row>
    <row r="35" spans="1:7">
      <c r="A35" s="2" t="str">
        <f>MSRP_spreadsheet!A37</f>
        <v>rotary valve</v>
      </c>
      <c r="B35" s="9"/>
      <c r="C35" s="9"/>
      <c r="D35" s="9"/>
      <c r="E35" s="9"/>
      <c r="F35" s="25"/>
      <c r="G35" s="23"/>
    </row>
    <row r="36" spans="1:7">
      <c r="A36" s="2" t="str">
        <f>MSRP_spreadsheet!A38</f>
        <v>boost bottle</v>
      </c>
      <c r="B36" s="9"/>
      <c r="C36" s="9"/>
      <c r="D36" s="9"/>
      <c r="E36" s="9"/>
      <c r="F36" s="25"/>
      <c r="G36" s="23"/>
    </row>
    <row r="37" spans="1:7">
      <c r="A37" s="2" t="str">
        <f>MSRP_spreadsheet!A39</f>
        <v>fabrication</v>
      </c>
      <c r="B37" s="9"/>
      <c r="C37" s="9"/>
      <c r="D37" s="9">
        <f>7.6+100*0.5</f>
        <v>57.6</v>
      </c>
      <c r="E37" s="9"/>
      <c r="F37" s="25"/>
      <c r="G37" s="22" t="s">
        <v>202</v>
      </c>
    </row>
    <row r="38" spans="1:7">
      <c r="A38" s="2" t="str">
        <f>MSRP_spreadsheet!A40</f>
        <v>other</v>
      </c>
      <c r="B38" s="9"/>
      <c r="C38" s="9"/>
      <c r="D38" s="9"/>
      <c r="E38" s="9"/>
      <c r="F38" s="25"/>
      <c r="G38" s="23"/>
    </row>
    <row r="39" spans="1:7">
      <c r="A39" s="2"/>
      <c r="B39" s="9"/>
      <c r="C39" s="9"/>
      <c r="D39" s="9"/>
      <c r="E39" s="9"/>
      <c r="F39" s="25"/>
      <c r="G39" s="23"/>
    </row>
    <row r="40" spans="1:7">
      <c r="A40" s="1" t="str">
        <f>MSRP_spreadsheet!A42</f>
        <v>Fuel Management</v>
      </c>
      <c r="B40" s="9"/>
      <c r="C40" s="9"/>
      <c r="D40" s="9"/>
      <c r="E40" s="9"/>
      <c r="F40" s="25"/>
      <c r="G40" s="23"/>
    </row>
    <row r="41" spans="1:7">
      <c r="A41" s="2" t="str">
        <f>MSRP_spreadsheet!A43</f>
        <v>fuel injector (PFI, SDI, DI)</v>
      </c>
      <c r="B41" s="9"/>
      <c r="C41" s="9"/>
      <c r="D41" s="9"/>
      <c r="E41" s="9"/>
      <c r="F41" s="25"/>
      <c r="G41" s="23"/>
    </row>
    <row r="42" spans="1:7">
      <c r="A42" s="2" t="str">
        <f>MSRP_spreadsheet!A44</f>
        <v>throttle body</v>
      </c>
      <c r="B42" s="9"/>
      <c r="C42" s="9"/>
      <c r="D42" s="9"/>
      <c r="E42" s="9"/>
      <c r="F42" s="25"/>
      <c r="G42" s="23"/>
    </row>
    <row r="43" spans="1:7">
      <c r="A43" s="2" t="str">
        <f>MSRP_spreadsheet!A45</f>
        <v>carburetor</v>
      </c>
      <c r="B43" s="9"/>
      <c r="C43" s="9"/>
      <c r="D43" s="9"/>
      <c r="E43" s="9"/>
      <c r="F43" s="25"/>
      <c r="G43" s="23"/>
    </row>
    <row r="44" spans="1:7">
      <c r="A44" s="2" t="str">
        <f>MSRP_spreadsheet!A46</f>
        <v>fuel pump</v>
      </c>
      <c r="B44" s="9"/>
      <c r="C44" s="9"/>
      <c r="D44" s="9"/>
      <c r="E44" s="9"/>
      <c r="F44" s="25"/>
      <c r="G44" s="23"/>
    </row>
    <row r="45" spans="1:7">
      <c r="A45" s="2" t="str">
        <f>MSRP_spreadsheet!A47</f>
        <v>fuel pressure regulator</v>
      </c>
      <c r="B45" s="9"/>
      <c r="C45" s="9"/>
      <c r="D45" s="9"/>
      <c r="E45" s="9"/>
      <c r="F45" s="25"/>
      <c r="G45" s="23"/>
    </row>
    <row r="46" spans="1:7">
      <c r="A46" s="2" t="str">
        <f>MSRP_spreadsheet!A48</f>
        <v>fuel filter</v>
      </c>
      <c r="B46" s="9"/>
      <c r="C46" s="9"/>
      <c r="D46" s="9"/>
      <c r="E46" s="9"/>
      <c r="F46" s="25"/>
      <c r="G46" s="23"/>
    </row>
    <row r="47" spans="1:7">
      <c r="A47" s="2" t="str">
        <f>MSRP_spreadsheet!A49</f>
        <v>fuel line</v>
      </c>
      <c r="B47" s="9"/>
      <c r="C47" s="9"/>
      <c r="D47" s="9"/>
      <c r="E47" s="9"/>
      <c r="F47" s="25"/>
      <c r="G47" s="23"/>
    </row>
    <row r="48" spans="1:7">
      <c r="A48" s="2" t="str">
        <f>MSRP_spreadsheet!A50</f>
        <v>fabrication</v>
      </c>
      <c r="B48" s="9"/>
      <c r="C48" s="9"/>
      <c r="D48" s="9"/>
      <c r="E48" s="9"/>
      <c r="F48" s="25"/>
      <c r="G48" s="23"/>
    </row>
    <row r="49" spans="1:7">
      <c r="A49" s="2" t="str">
        <f>MSRP_spreadsheet!A51</f>
        <v>other</v>
      </c>
      <c r="B49" s="9"/>
      <c r="C49" s="9"/>
      <c r="D49" s="9"/>
      <c r="E49" s="9"/>
      <c r="F49" s="25"/>
      <c r="G49" s="23"/>
    </row>
    <row r="50" spans="1:7">
      <c r="A50" s="2"/>
      <c r="B50" s="9"/>
      <c r="C50" s="9"/>
      <c r="D50" s="9"/>
      <c r="E50" s="9"/>
      <c r="F50" s="25"/>
      <c r="G50" s="23"/>
    </row>
    <row r="51" spans="1:7">
      <c r="A51" s="1" t="str">
        <f>MSRP_spreadsheet!A53</f>
        <v>Exhaust System</v>
      </c>
      <c r="B51" s="9"/>
      <c r="C51" s="9"/>
      <c r="D51" s="9"/>
      <c r="E51" s="9"/>
      <c r="F51" s="25"/>
      <c r="G51" s="23"/>
    </row>
    <row r="52" spans="1:7">
      <c r="A52" s="2" t="str">
        <f>MSRP_spreadsheet!A54</f>
        <v>muffler</v>
      </c>
      <c r="B52" s="9"/>
      <c r="C52" s="9"/>
      <c r="D52" s="9"/>
      <c r="E52" s="9"/>
      <c r="F52" s="25"/>
      <c r="G52" s="23"/>
    </row>
    <row r="53" spans="1:7">
      <c r="A53" s="2" t="str">
        <f>MSRP_spreadsheet!A55</f>
        <v>pipes/tubes</v>
      </c>
      <c r="B53" s="9"/>
      <c r="C53" s="9"/>
      <c r="D53" s="27">
        <f>49.28+26.75+100*1</f>
        <v>176.03</v>
      </c>
      <c r="E53" s="9"/>
      <c r="F53" s="25"/>
      <c r="G53" s="22" t="s">
        <v>189</v>
      </c>
    </row>
    <row r="54" spans="1:7">
      <c r="A54" s="2" t="str">
        <f>MSRP_spreadsheet!A56</f>
        <v>3-way exhaust catalyst</v>
      </c>
      <c r="B54" s="9"/>
      <c r="C54" s="9"/>
      <c r="D54" s="9"/>
      <c r="E54" s="9"/>
      <c r="F54" s="25"/>
      <c r="G54" s="23"/>
    </row>
    <row r="55" spans="1:7">
      <c r="A55" s="2" t="str">
        <f>MSRP_spreadsheet!A57</f>
        <v>diesel particulate filter</v>
      </c>
      <c r="B55" s="9"/>
      <c r="C55" s="9"/>
      <c r="D55" s="9"/>
      <c r="E55" s="9"/>
      <c r="F55" s="25"/>
      <c r="G55" s="23"/>
    </row>
    <row r="56" spans="1:7">
      <c r="A56" s="2" t="str">
        <f>MSRP_spreadsheet!A58</f>
        <v>oxidation catalyst</v>
      </c>
      <c r="B56" s="9"/>
      <c r="C56" s="9"/>
      <c r="D56" s="9"/>
      <c r="E56" s="9"/>
      <c r="F56" s="25"/>
      <c r="G56" s="23"/>
    </row>
    <row r="57" spans="1:7">
      <c r="A57" s="2" t="str">
        <f>MSRP_spreadsheet!A59</f>
        <v>secondary air pump</v>
      </c>
      <c r="B57" s="9"/>
      <c r="C57" s="9"/>
      <c r="D57" s="9"/>
      <c r="E57" s="9"/>
      <c r="F57" s="25"/>
      <c r="G57" s="23"/>
    </row>
    <row r="58" spans="1:7">
      <c r="A58" s="2" t="str">
        <f>MSRP_spreadsheet!A60</f>
        <v>air pump plumbing</v>
      </c>
      <c r="B58" s="9"/>
      <c r="C58" s="9"/>
      <c r="D58" s="9"/>
      <c r="E58" s="9"/>
      <c r="F58" s="25"/>
      <c r="G58" s="23"/>
    </row>
    <row r="59" spans="1:7">
      <c r="A59" s="2" t="str">
        <f>MSRP_spreadsheet!A61</f>
        <v>heat management</v>
      </c>
      <c r="B59" s="9"/>
      <c r="C59" s="9"/>
      <c r="D59" s="9"/>
      <c r="E59" s="9"/>
      <c r="F59" s="25"/>
      <c r="G59" s="23"/>
    </row>
    <row r="60" spans="1:7">
      <c r="A60" s="2" t="str">
        <f>MSRP_spreadsheet!A62</f>
        <v>fabrication</v>
      </c>
      <c r="B60" s="9"/>
      <c r="C60" s="9"/>
      <c r="D60" s="9"/>
      <c r="E60" s="9"/>
      <c r="F60" s="25"/>
      <c r="G60" s="23"/>
    </row>
    <row r="61" spans="1:7">
      <c r="A61" s="2" t="str">
        <f>MSRP_spreadsheet!A63</f>
        <v>other</v>
      </c>
      <c r="B61" s="9"/>
      <c r="C61" s="9"/>
      <c r="D61" s="9"/>
      <c r="E61" s="9"/>
      <c r="F61" s="25"/>
      <c r="G61" s="23"/>
    </row>
    <row r="62" spans="1:7">
      <c r="A62" s="2"/>
      <c r="B62" s="9"/>
      <c r="C62" s="9"/>
      <c r="D62" s="9"/>
      <c r="E62" s="9"/>
      <c r="F62" s="25"/>
      <c r="G62" s="23"/>
    </row>
    <row r="63" spans="1:7">
      <c r="A63" s="1" t="str">
        <f>MSRP_spreadsheet!A65</f>
        <v>Front Suspension</v>
      </c>
      <c r="B63" s="9"/>
      <c r="C63" s="9"/>
      <c r="D63" s="9"/>
      <c r="E63" s="9"/>
      <c r="F63" s="25"/>
      <c r="G63" s="23"/>
    </row>
    <row r="64" spans="1:7">
      <c r="A64" s="2" t="str">
        <f>MSRP_spreadsheet!A66</f>
        <v>skis</v>
      </c>
      <c r="B64" s="9"/>
      <c r="C64" s="9"/>
      <c r="D64" s="9"/>
      <c r="E64" s="9"/>
      <c r="F64" s="25"/>
      <c r="G64" s="23"/>
    </row>
    <row r="65" spans="1:7">
      <c r="A65" s="2" t="str">
        <f>MSRP_spreadsheet!A67</f>
        <v>shocks</v>
      </c>
      <c r="B65" s="9"/>
      <c r="C65" s="9"/>
      <c r="D65" s="9"/>
      <c r="E65" s="9"/>
      <c r="F65" s="25"/>
      <c r="G65" s="23"/>
    </row>
    <row r="66" spans="1:7">
      <c r="A66" s="2" t="str">
        <f>MSRP_spreadsheet!A68</f>
        <v>springs</v>
      </c>
      <c r="B66" s="9"/>
      <c r="C66" s="9"/>
      <c r="D66" s="9"/>
      <c r="E66" s="9"/>
      <c r="F66" s="25"/>
      <c r="G66" s="23"/>
    </row>
    <row r="67" spans="1:7">
      <c r="A67" s="2" t="str">
        <f>MSRP_spreadsheet!A69</f>
        <v>trailing arms/A-arms</v>
      </c>
      <c r="B67" s="9"/>
      <c r="C67" s="9"/>
      <c r="D67" s="9"/>
      <c r="E67" s="9"/>
      <c r="F67" s="25"/>
      <c r="G67" s="23"/>
    </row>
    <row r="68" spans="1:7">
      <c r="A68" s="2" t="str">
        <f>MSRP_spreadsheet!A70</f>
        <v>steering components</v>
      </c>
      <c r="B68" s="9"/>
      <c r="C68" s="9"/>
      <c r="D68" s="9"/>
      <c r="E68" s="9"/>
      <c r="F68" s="25"/>
      <c r="G68" s="22"/>
    </row>
    <row r="69" spans="1:7">
      <c r="A69" s="2" t="str">
        <f>MSRP_spreadsheet!A71</f>
        <v>fabrication</v>
      </c>
      <c r="B69" s="9"/>
      <c r="C69" s="9"/>
      <c r="D69" s="9"/>
      <c r="E69" s="9"/>
      <c r="F69" s="25"/>
      <c r="G69" s="23"/>
    </row>
    <row r="70" spans="1:7">
      <c r="A70" s="2" t="str">
        <f>MSRP_spreadsheet!A72</f>
        <v>other</v>
      </c>
      <c r="B70" s="9"/>
      <c r="C70" s="9"/>
      <c r="D70" s="9"/>
      <c r="E70" s="9"/>
      <c r="F70" s="25"/>
      <c r="G70" s="23"/>
    </row>
    <row r="71" spans="1:7">
      <c r="A71" s="2"/>
      <c r="B71" s="9"/>
      <c r="C71" s="9"/>
      <c r="D71" s="9"/>
      <c r="E71" s="9"/>
      <c r="F71" s="25"/>
      <c r="G71" s="23"/>
    </row>
    <row r="72" spans="1:7">
      <c r="A72" s="1" t="str">
        <f>MSRP_spreadsheet!A74</f>
        <v>Rear Suspension</v>
      </c>
      <c r="B72" s="9"/>
      <c r="C72" s="9"/>
      <c r="D72" s="9"/>
      <c r="E72" s="9"/>
      <c r="F72" s="25"/>
      <c r="G72" s="23"/>
    </row>
    <row r="73" spans="1:7">
      <c r="A73" s="2" t="str">
        <f>MSRP_spreadsheet!A75</f>
        <v>wheels</v>
      </c>
      <c r="B73" s="9"/>
      <c r="C73" s="9"/>
      <c r="D73" s="9"/>
      <c r="E73" s="9">
        <f>((116.95+39.95*2)*1.5)-163.42</f>
        <v>131.85500000000005</v>
      </c>
      <c r="F73" s="25"/>
      <c r="G73" s="22" t="s">
        <v>136</v>
      </c>
    </row>
    <row r="74" spans="1:7">
      <c r="A74" s="2" t="str">
        <f>MSRP_spreadsheet!A76</f>
        <v>shocks</v>
      </c>
      <c r="B74" s="9"/>
      <c r="C74" s="9"/>
      <c r="D74" s="9"/>
      <c r="E74" s="9"/>
      <c r="F74" s="25"/>
      <c r="G74" s="23"/>
    </row>
    <row r="75" spans="1:7">
      <c r="A75" s="2" t="str">
        <f>MSRP_spreadsheet!A77</f>
        <v>springs</v>
      </c>
      <c r="B75" s="9"/>
      <c r="C75" s="9"/>
      <c r="D75" s="9"/>
      <c r="E75" s="9"/>
      <c r="F75" s="25"/>
      <c r="G75" s="23"/>
    </row>
    <row r="76" spans="1:7">
      <c r="A76" s="2" t="str">
        <f>MSRP_spreadsheet!A78</f>
        <v>hyfax/sliders</v>
      </c>
      <c r="B76" s="9"/>
      <c r="C76" s="9"/>
      <c r="D76" s="9"/>
      <c r="E76" s="9">
        <f>(199.99*1.5)-57.34</f>
        <v>242.64500000000001</v>
      </c>
      <c r="F76" s="25"/>
      <c r="G76" s="23" t="s">
        <v>133</v>
      </c>
    </row>
    <row r="77" spans="1:7">
      <c r="A77" s="2" t="str">
        <f>MSRP_spreadsheet!A79</f>
        <v>mount points</v>
      </c>
      <c r="B77" s="9"/>
      <c r="C77" s="9"/>
      <c r="D77" s="9"/>
      <c r="E77" s="9"/>
      <c r="F77" s="25"/>
      <c r="G77" s="23"/>
    </row>
    <row r="78" spans="1:7">
      <c r="A78" s="2" t="str">
        <f>MSRP_spreadsheet!A80</f>
        <v>fabrication</v>
      </c>
      <c r="B78" s="9"/>
      <c r="C78" s="9"/>
      <c r="D78" s="9"/>
      <c r="E78" s="9"/>
      <c r="F78" s="25"/>
      <c r="G78" s="23"/>
    </row>
    <row r="79" spans="1:7">
      <c r="A79" s="2" t="str">
        <f>MSRP_spreadsheet!A81</f>
        <v>other</v>
      </c>
      <c r="B79" s="9"/>
      <c r="C79" s="9"/>
      <c r="D79" s="9"/>
      <c r="E79" s="9"/>
      <c r="F79" s="25"/>
      <c r="G79" s="23"/>
    </row>
    <row r="80" spans="1:7">
      <c r="A80" s="2"/>
      <c r="B80" s="9"/>
      <c r="C80" s="9"/>
      <c r="D80" s="9"/>
      <c r="E80" s="9"/>
      <c r="F80" s="25"/>
      <c r="G80" s="23"/>
    </row>
    <row r="81" spans="1:7">
      <c r="A81" s="1" t="str">
        <f>MSRP_spreadsheet!A83</f>
        <v>Drivetrain</v>
      </c>
      <c r="B81" s="9"/>
      <c r="C81" s="9"/>
      <c r="D81" s="9"/>
      <c r="E81" s="9"/>
      <c r="F81" s="25"/>
      <c r="G81" s="23"/>
    </row>
    <row r="82" spans="1:7">
      <c r="A82" s="2" t="str">
        <f>MSRP_spreadsheet!A84</f>
        <v>track</v>
      </c>
      <c r="B82" s="9"/>
      <c r="C82" s="9"/>
      <c r="D82" s="9"/>
      <c r="E82" s="9">
        <f>(639.59*1.5)-639.59</f>
        <v>319.79499999999996</v>
      </c>
      <c r="F82" s="25"/>
      <c r="G82" s="22" t="s">
        <v>152</v>
      </c>
    </row>
    <row r="83" spans="1:7" ht="12.6" customHeight="1">
      <c r="A83" s="2" t="str">
        <f>MSRP_spreadsheet!A85</f>
        <v>studs</v>
      </c>
      <c r="B83" s="9"/>
      <c r="C83" s="9"/>
      <c r="D83" s="27">
        <f>89.95+337.95+45.95+12.95</f>
        <v>486.79999999999995</v>
      </c>
      <c r="E83" s="9"/>
      <c r="F83" s="25"/>
      <c r="G83" s="22" t="s">
        <v>155</v>
      </c>
    </row>
    <row r="84" spans="1:7">
      <c r="A84" s="2" t="str">
        <f>MSRP_spreadsheet!A86</f>
        <v>driveshaft/drive sprockets</v>
      </c>
      <c r="B84" s="9"/>
      <c r="C84" s="9"/>
      <c r="D84" s="9"/>
      <c r="E84" s="9"/>
      <c r="F84" s="25"/>
      <c r="G84" s="23"/>
    </row>
    <row r="85" spans="1:7">
      <c r="A85" s="2" t="str">
        <f>MSRP_spreadsheet!A87</f>
        <v>jackshaft</v>
      </c>
      <c r="B85" s="9"/>
      <c r="C85" s="9"/>
      <c r="D85" s="9"/>
      <c r="E85" s="9"/>
      <c r="F85" s="25"/>
      <c r="G85" s="23"/>
    </row>
    <row r="86" spans="1:7">
      <c r="A86" s="2" t="str">
        <f>MSRP_spreadsheet!A88</f>
        <v>chaincase/gear box</v>
      </c>
      <c r="B86" s="9"/>
      <c r="C86" s="9"/>
      <c r="D86" s="9"/>
      <c r="E86" s="9"/>
      <c r="F86" s="25"/>
      <c r="G86" s="23"/>
    </row>
    <row r="87" spans="1:7">
      <c r="A87" s="2" t="str">
        <f>MSRP_spreadsheet!A89</f>
        <v>drive clutch</v>
      </c>
      <c r="B87" s="9"/>
      <c r="C87" s="9"/>
      <c r="D87" s="9"/>
      <c r="E87" s="9">
        <f>519.45 * 1.5 - 519.45</f>
        <v>259.72500000000002</v>
      </c>
      <c r="F87" s="25"/>
      <c r="G87" s="22" t="s">
        <v>173</v>
      </c>
    </row>
    <row r="88" spans="1:7">
      <c r="A88" s="2" t="str">
        <f>MSRP_spreadsheet!A90</f>
        <v>driven clutch</v>
      </c>
      <c r="B88" s="9"/>
      <c r="C88" s="9"/>
      <c r="D88" s="9"/>
      <c r="E88" s="9"/>
      <c r="F88" s="25"/>
      <c r="G88" s="23"/>
    </row>
    <row r="89" spans="1:7">
      <c r="A89" s="2" t="str">
        <f>MSRP_spreadsheet!A91</f>
        <v>drive belt</v>
      </c>
      <c r="B89" s="9"/>
      <c r="C89" s="9"/>
      <c r="D89" s="9"/>
      <c r="E89" s="9"/>
      <c r="F89" s="25"/>
      <c r="G89" s="23"/>
    </row>
    <row r="90" spans="1:7">
      <c r="A90" s="2" t="str">
        <f>MSRP_spreadsheet!A92</f>
        <v>cvt guarding/cover</v>
      </c>
      <c r="B90" s="9"/>
      <c r="C90" s="9"/>
      <c r="D90" s="9"/>
      <c r="E90" s="9"/>
      <c r="F90" s="25"/>
      <c r="G90" s="23"/>
    </row>
    <row r="91" spans="1:7">
      <c r="A91" s="2" t="str">
        <f>MSRP_spreadsheet!A93</f>
        <v>clutch adaptor</v>
      </c>
      <c r="B91" s="9"/>
      <c r="C91" s="9"/>
      <c r="D91" s="9"/>
      <c r="E91" s="9"/>
      <c r="F91" s="25"/>
      <c r="G91" s="23"/>
    </row>
    <row r="92" spans="1:7">
      <c r="A92" s="2" t="str">
        <f>MSRP_spreadsheet!A94</f>
        <v>fabrication</v>
      </c>
      <c r="B92" s="9"/>
      <c r="C92" s="9"/>
      <c r="D92" s="9"/>
      <c r="E92" s="9"/>
      <c r="F92" s="25"/>
      <c r="G92" s="23"/>
    </row>
    <row r="93" spans="1:7">
      <c r="A93" s="2" t="str">
        <f>MSRP_spreadsheet!A95</f>
        <v>other</v>
      </c>
      <c r="B93" s="9"/>
      <c r="C93" s="9"/>
      <c r="D93" s="9"/>
      <c r="E93" s="9"/>
      <c r="F93" s="25"/>
      <c r="G93" s="23"/>
    </row>
    <row r="94" spans="1:7">
      <c r="A94" s="2"/>
      <c r="B94" s="9"/>
      <c r="C94" s="9"/>
      <c r="D94" s="9"/>
      <c r="E94" s="9"/>
      <c r="F94" s="25"/>
      <c r="G94" s="23"/>
    </row>
    <row r="95" spans="1:7">
      <c r="A95" s="1" t="str">
        <f>MSRP_spreadsheet!A97</f>
        <v>Cooling System</v>
      </c>
      <c r="B95" s="9"/>
      <c r="C95" s="9"/>
      <c r="D95" s="9"/>
      <c r="E95" s="9"/>
      <c r="F95" s="25"/>
      <c r="G95" s="23"/>
    </row>
    <row r="96" spans="1:7">
      <c r="A96" s="2" t="str">
        <f>MSRP_spreadsheet!A98</f>
        <v>radiator</v>
      </c>
      <c r="B96" s="9"/>
      <c r="C96" s="9"/>
      <c r="D96" s="9"/>
      <c r="E96" s="9"/>
      <c r="F96" s="25"/>
      <c r="G96" s="23"/>
    </row>
    <row r="97" spans="1:7">
      <c r="A97" s="2" t="str">
        <f>MSRP_spreadsheet!A99</f>
        <v>coolant pump</v>
      </c>
      <c r="B97" s="9"/>
      <c r="C97" s="9"/>
      <c r="D97" s="9"/>
      <c r="E97" s="9"/>
      <c r="F97" s="25"/>
      <c r="G97" s="23"/>
    </row>
    <row r="98" spans="1:7">
      <c r="A98" s="2" t="str">
        <f>MSRP_spreadsheet!A100</f>
        <v>fan</v>
      </c>
      <c r="B98" s="9"/>
      <c r="C98" s="9"/>
      <c r="D98" s="9"/>
      <c r="E98" s="9"/>
      <c r="F98" s="25"/>
      <c r="G98" s="23"/>
    </row>
    <row r="99" spans="1:7">
      <c r="A99" s="2" t="str">
        <f>MSRP_spreadsheet!A101</f>
        <v>heat exchanger</v>
      </c>
      <c r="B99" s="9"/>
      <c r="C99" s="9"/>
      <c r="D99" s="9"/>
      <c r="E99" s="9"/>
      <c r="F99" s="25"/>
      <c r="G99" s="23"/>
    </row>
    <row r="100" spans="1:7">
      <c r="A100" s="2" t="str">
        <f>MSRP_spreadsheet!A102</f>
        <v>thermostat</v>
      </c>
      <c r="B100" s="9"/>
      <c r="C100" s="9"/>
      <c r="D100" s="9"/>
      <c r="E100" s="9"/>
      <c r="F100" s="25"/>
      <c r="G100" s="23"/>
    </row>
    <row r="101" spans="1:7">
      <c r="A101" s="2" t="str">
        <f>MSRP_spreadsheet!A103</f>
        <v>fabrication</v>
      </c>
      <c r="B101" s="9"/>
      <c r="C101" s="9"/>
      <c r="D101" s="9"/>
      <c r="E101" s="9"/>
      <c r="F101" s="25"/>
      <c r="G101" s="23"/>
    </row>
    <row r="102" spans="1:7">
      <c r="A102" s="2" t="str">
        <f>MSRP_spreadsheet!A104</f>
        <v>other</v>
      </c>
      <c r="B102" s="9"/>
      <c r="C102" s="9"/>
      <c r="D102" s="9"/>
      <c r="E102" s="9"/>
      <c r="F102" s="25"/>
      <c r="G102" s="23"/>
    </row>
    <row r="103" spans="1:7">
      <c r="A103" s="2"/>
      <c r="B103" s="9"/>
      <c r="C103" s="9"/>
      <c r="D103" s="9"/>
      <c r="E103" s="9"/>
      <c r="F103" s="25"/>
      <c r="G103" s="23"/>
    </row>
    <row r="104" spans="1:7">
      <c r="A104" s="1" t="str">
        <f>MSRP_spreadsheet!A106</f>
        <v>Noise/Vibration/Harshness</v>
      </c>
      <c r="B104" s="9"/>
      <c r="C104" s="9"/>
      <c r="D104" s="9"/>
      <c r="E104" s="9"/>
      <c r="F104" s="25"/>
      <c r="G104" s="23"/>
    </row>
    <row r="105" spans="1:7">
      <c r="A105" s="2" t="str">
        <f>MSRP_spreadsheet!A107</f>
        <v>skirting</v>
      </c>
      <c r="B105" s="9"/>
      <c r="C105" s="9"/>
      <c r="D105" s="9"/>
      <c r="E105" s="9"/>
      <c r="F105" s="25"/>
      <c r="G105" s="23"/>
    </row>
    <row r="106" spans="1:7">
      <c r="A106" s="2" t="str">
        <f>MSRP_spreadsheet!A108</f>
        <v>hood lining</v>
      </c>
      <c r="B106" s="9"/>
      <c r="C106" s="9"/>
      <c r="D106" s="9"/>
      <c r="E106" s="9"/>
      <c r="F106" s="25"/>
      <c r="G106" s="23"/>
    </row>
    <row r="107" spans="1:7">
      <c r="A107" s="2" t="str">
        <f>MSRP_spreadsheet!A109</f>
        <v>tunnel lining</v>
      </c>
      <c r="B107" s="9"/>
      <c r="C107" s="9"/>
      <c r="D107" s="9"/>
      <c r="E107" s="9"/>
      <c r="F107" s="25"/>
      <c r="G107" s="23"/>
    </row>
    <row r="108" spans="1:7">
      <c r="A108" s="2" t="str">
        <f>MSRP_spreadsheet!A110</f>
        <v>fiberglass packing</v>
      </c>
      <c r="B108" s="9"/>
      <c r="C108" s="9"/>
      <c r="D108" s="9"/>
      <c r="E108" s="9"/>
      <c r="F108" s="25"/>
      <c r="G108" s="23"/>
    </row>
    <row r="109" spans="1:7">
      <c r="A109" s="2" t="str">
        <f>MSRP_spreadsheet!A111</f>
        <v>other</v>
      </c>
      <c r="B109" s="9"/>
      <c r="C109" s="9"/>
      <c r="D109" s="9"/>
      <c r="E109" s="9"/>
      <c r="F109" s="25"/>
      <c r="G109" s="23"/>
    </row>
    <row r="110" spans="1:7">
      <c r="A110" s="2"/>
      <c r="B110" s="9"/>
      <c r="C110" s="9"/>
      <c r="D110" s="9"/>
      <c r="E110" s="9"/>
      <c r="F110" s="25"/>
      <c r="G110" s="23"/>
    </row>
    <row r="111" spans="1:7">
      <c r="A111" s="1" t="str">
        <f>MSRP_spreadsheet!A113</f>
        <v>Chassis</v>
      </c>
      <c r="B111" s="9"/>
      <c r="C111" s="9"/>
      <c r="D111" s="9"/>
      <c r="E111" s="9"/>
      <c r="F111" s="25"/>
      <c r="G111" s="23"/>
    </row>
    <row r="112" spans="1:7">
      <c r="A112" s="2" t="str">
        <f>MSRP_spreadsheet!A114</f>
        <v>bulkhead modification</v>
      </c>
      <c r="B112" s="9"/>
      <c r="C112" s="9"/>
      <c r="D112" s="9"/>
      <c r="E112" s="9"/>
      <c r="F112" s="25"/>
      <c r="G112" s="23"/>
    </row>
    <row r="113" spans="1:7">
      <c r="A113" s="2" t="str">
        <f>MSRP_spreadsheet!A115</f>
        <v>tunnel modification</v>
      </c>
      <c r="B113" s="9"/>
      <c r="C113" s="9"/>
      <c r="D113" s="9"/>
      <c r="E113" s="9"/>
      <c r="F113" s="25"/>
      <c r="G113" s="23"/>
    </row>
    <row r="114" spans="1:7">
      <c r="A114" s="2" t="str">
        <f>MSRP_spreadsheet!A116</f>
        <v>seat</v>
      </c>
      <c r="B114" s="9"/>
      <c r="C114" s="9"/>
      <c r="D114" s="9"/>
      <c r="E114" s="9"/>
      <c r="F114" s="25"/>
      <c r="G114" s="23"/>
    </row>
    <row r="115" spans="1:7">
      <c r="A115" s="2" t="str">
        <f>MSRP_spreadsheet!A117</f>
        <v>hood</v>
      </c>
      <c r="B115" s="9"/>
      <c r="C115" s="9"/>
      <c r="D115" s="9"/>
      <c r="E115" s="9"/>
      <c r="F115" s="25"/>
      <c r="G115" s="23"/>
    </row>
    <row r="116" spans="1:7">
      <c r="A116" s="2" t="str">
        <f>MSRP_spreadsheet!A118</f>
        <v>windshield</v>
      </c>
      <c r="B116" s="9"/>
      <c r="C116" s="9"/>
      <c r="D116" s="9"/>
      <c r="E116" s="9"/>
      <c r="F116" s="25"/>
      <c r="G116" s="23"/>
    </row>
    <row r="117" spans="1:7">
      <c r="A117" s="2" t="str">
        <f>MSRP_spreadsheet!A119</f>
        <v>motor mount</v>
      </c>
      <c r="B117" s="9"/>
      <c r="C117" s="9"/>
      <c r="D117" s="9"/>
      <c r="E117" s="9"/>
      <c r="F117" s="25"/>
      <c r="G117" s="23"/>
    </row>
    <row r="118" spans="1:7">
      <c r="A118" s="2" t="str">
        <f>MSRP_spreadsheet!A120</f>
        <v>fuel tank</v>
      </c>
      <c r="B118" s="9"/>
      <c r="C118" s="9"/>
      <c r="D118" s="9"/>
      <c r="E118" s="9"/>
      <c r="F118" s="25"/>
      <c r="G118" s="23"/>
    </row>
    <row r="119" spans="1:7">
      <c r="A119" s="2" t="str">
        <f>MSRP_spreadsheet!A121</f>
        <v>battery box</v>
      </c>
      <c r="B119" s="9"/>
      <c r="C119" s="9"/>
      <c r="D119" s="9"/>
      <c r="E119" s="9"/>
      <c r="F119" s="25"/>
      <c r="G119" s="23"/>
    </row>
    <row r="120" spans="1:7">
      <c r="A120" s="2" t="str">
        <f>MSRP_spreadsheet!A122</f>
        <v>handlebars/hooks/risers</v>
      </c>
      <c r="B120" s="9"/>
      <c r="C120" s="9"/>
      <c r="D120" s="9"/>
      <c r="E120" s="9"/>
      <c r="F120" s="25"/>
      <c r="G120" s="23"/>
    </row>
    <row r="121" spans="1:7">
      <c r="A121" s="2" t="str">
        <f>MSRP_spreadsheet!A123</f>
        <v>hand guards</v>
      </c>
      <c r="B121" s="9"/>
      <c r="C121" s="9"/>
      <c r="D121" s="9"/>
      <c r="E121" s="9"/>
      <c r="F121" s="25"/>
      <c r="G121" s="23"/>
    </row>
    <row r="122" spans="1:7">
      <c r="A122" s="2" t="str">
        <f>MSRP_spreadsheet!A124</f>
        <v>throttle</v>
      </c>
      <c r="B122" s="9"/>
      <c r="C122" s="9"/>
      <c r="D122" s="9"/>
      <c r="E122" s="9"/>
      <c r="F122" s="25"/>
      <c r="G122" s="23"/>
    </row>
    <row r="123" spans="1:7">
      <c r="A123" s="2" t="str">
        <f>MSRP_spreadsheet!A125</f>
        <v>brake system</v>
      </c>
      <c r="B123" s="9"/>
      <c r="C123" s="9"/>
      <c r="D123" s="9"/>
      <c r="E123" s="9"/>
      <c r="F123" s="25"/>
      <c r="G123" s="23"/>
    </row>
    <row r="124" spans="1:7">
      <c r="A124" s="2" t="str">
        <f>MSRP_spreadsheet!A126</f>
        <v>heated grips</v>
      </c>
      <c r="B124" s="9"/>
      <c r="C124" s="9"/>
      <c r="D124" s="9"/>
      <c r="E124" s="9"/>
      <c r="F124" s="25"/>
      <c r="G124" s="23"/>
    </row>
    <row r="125" spans="1:7">
      <c r="A125" s="2" t="str">
        <f>MSRP_spreadsheet!A127</f>
        <v>fabrication</v>
      </c>
      <c r="B125" s="9"/>
      <c r="C125" s="9"/>
      <c r="D125" s="9"/>
      <c r="E125" s="9"/>
      <c r="F125" s="25"/>
      <c r="G125" s="23"/>
    </row>
    <row r="126" spans="1:7">
      <c r="A126" s="2" t="str">
        <f>MSRP_spreadsheet!A128</f>
        <v>other</v>
      </c>
      <c r="B126" s="9"/>
      <c r="C126" s="9"/>
      <c r="D126" s="9"/>
      <c r="E126" s="9"/>
      <c r="F126" s="25"/>
      <c r="G126" s="23"/>
    </row>
    <row r="127" spans="1:7">
      <c r="A127" s="2"/>
      <c r="B127" s="9"/>
      <c r="C127" s="9"/>
      <c r="D127" s="9"/>
      <c r="E127" s="9"/>
      <c r="F127" s="25"/>
      <c r="G127" s="23"/>
    </row>
    <row r="128" spans="1:7">
      <c r="A128" s="1" t="str">
        <f>MSRP_spreadsheet!A130</f>
        <v>Electrical</v>
      </c>
      <c r="B128" s="9"/>
      <c r="C128" s="9"/>
      <c r="D128" s="9"/>
      <c r="E128" s="9"/>
      <c r="F128" s="25"/>
      <c r="G128" s="23"/>
    </row>
    <row r="129" spans="1:7">
      <c r="A129" s="2" t="str">
        <f>MSRP_spreadsheet!A131</f>
        <v>battery(s)</v>
      </c>
      <c r="B129" s="9"/>
      <c r="C129" s="9"/>
      <c r="D129" s="9"/>
      <c r="E129" s="9">
        <f>296.96 * 1.5 - 107.79</f>
        <v>337.64999999999992</v>
      </c>
      <c r="F129" s="25"/>
      <c r="G129" s="22" t="s">
        <v>168</v>
      </c>
    </row>
    <row r="130" spans="1:7">
      <c r="A130" s="2" t="str">
        <f>MSRP_spreadsheet!A132</f>
        <v>switches</v>
      </c>
      <c r="B130" s="9"/>
      <c r="C130" s="9"/>
      <c r="D130" s="9"/>
      <c r="E130" s="9"/>
      <c r="F130" s="25"/>
      <c r="G130" s="23"/>
    </row>
    <row r="131" spans="1:7">
      <c r="A131" s="2" t="str">
        <f>MSRP_spreadsheet!A133</f>
        <v>connectors</v>
      </c>
      <c r="B131" s="9"/>
      <c r="C131" s="9"/>
      <c r="D131" s="9"/>
      <c r="E131" s="9"/>
      <c r="F131" s="25"/>
      <c r="G131" s="23"/>
    </row>
    <row r="132" spans="1:7">
      <c r="A132" s="2" t="str">
        <f>MSRP_spreadsheet!A134</f>
        <v>fuses</v>
      </c>
      <c r="B132" s="9"/>
      <c r="C132" s="9"/>
      <c r="D132" s="9"/>
      <c r="E132" s="9"/>
      <c r="F132" s="25"/>
      <c r="G132" s="23"/>
    </row>
    <row r="133" spans="1:7">
      <c r="A133" s="2" t="str">
        <f>MSRP_spreadsheet!A135</f>
        <v>wire/cable</v>
      </c>
      <c r="B133" s="9"/>
      <c r="C133" s="9"/>
      <c r="D133" s="9"/>
      <c r="E133" s="9"/>
      <c r="F133" s="25"/>
      <c r="G133" s="23"/>
    </row>
    <row r="134" spans="1:7">
      <c r="A134" s="2" t="str">
        <f>MSRP_spreadsheet!A136</f>
        <v>lighting</v>
      </c>
      <c r="B134" s="9"/>
      <c r="C134" s="9"/>
      <c r="D134" s="9"/>
      <c r="E134" s="9"/>
      <c r="F134" s="25"/>
      <c r="G134" s="23"/>
    </row>
    <row r="135" spans="1:7">
      <c r="A135" s="2" t="str">
        <f>MSRP_spreadsheet!A137</f>
        <v>motor charger</v>
      </c>
      <c r="B135" s="9"/>
      <c r="C135" s="9"/>
      <c r="D135" s="9"/>
      <c r="E135" s="9"/>
      <c r="F135" s="25"/>
      <c r="G135" s="23"/>
    </row>
    <row r="136" spans="1:7">
      <c r="A136" s="2" t="str">
        <f>MSRP_spreadsheet!A138</f>
        <v>contactor</v>
      </c>
      <c r="B136" s="9"/>
      <c r="C136" s="9"/>
      <c r="D136" s="9"/>
      <c r="E136" s="9"/>
      <c r="F136" s="25"/>
      <c r="G136" s="23"/>
    </row>
    <row r="137" spans="1:7">
      <c r="A137" s="2" t="str">
        <f>MSRP_spreadsheet!A139</f>
        <v>motor controller</v>
      </c>
      <c r="B137" s="9"/>
      <c r="C137" s="9"/>
      <c r="D137" s="9"/>
      <c r="E137" s="9"/>
      <c r="F137" s="25"/>
      <c r="G137" s="23"/>
    </row>
    <row r="138" spans="1:7">
      <c r="A138" s="2" t="str">
        <f>MSRP_spreadsheet!A140</f>
        <v>injector controller</v>
      </c>
      <c r="B138" s="9"/>
      <c r="C138" s="9"/>
      <c r="D138" s="9"/>
      <c r="E138" s="9"/>
      <c r="F138" s="25"/>
      <c r="G138" s="23"/>
    </row>
    <row r="139" spans="1:7">
      <c r="A139" s="2" t="str">
        <f>MSRP_spreadsheet!A141</f>
        <v>boost controller</v>
      </c>
      <c r="B139" s="9"/>
      <c r="C139" s="9"/>
      <c r="D139" s="9"/>
      <c r="E139" s="9"/>
      <c r="F139" s="25"/>
      <c r="G139" s="23"/>
    </row>
    <row r="140" spans="1:7">
      <c r="A140" s="2" t="str">
        <f>MSRP_spreadsheet!A142</f>
        <v>exhaust gas temperature (EGT) sensor</v>
      </c>
      <c r="B140" s="9"/>
      <c r="C140" s="9"/>
      <c r="D140" s="9"/>
      <c r="E140" s="9"/>
      <c r="F140" s="25"/>
      <c r="G140" s="23"/>
    </row>
    <row r="141" spans="1:7">
      <c r="A141" s="2" t="str">
        <f>MSRP_spreadsheet!A143</f>
        <v>general sensor(s)</v>
      </c>
      <c r="B141" s="9"/>
      <c r="C141" s="9"/>
      <c r="D141" s="9"/>
      <c r="E141" s="9"/>
      <c r="F141" s="25"/>
      <c r="G141" s="23"/>
    </row>
    <row r="142" spans="1:7">
      <c r="A142" s="2" t="str">
        <f>MSRP_spreadsheet!A145</f>
        <v>engine calibration hardware</v>
      </c>
      <c r="B142" s="9"/>
      <c r="C142" s="9"/>
      <c r="D142" s="9"/>
      <c r="E142" s="9"/>
      <c r="F142" s="25"/>
      <c r="G142" s="23"/>
    </row>
    <row r="143" spans="1:7">
      <c r="A143" s="2" t="str">
        <f>MSRP_spreadsheet!A146</f>
        <v>engine calibration software</v>
      </c>
      <c r="B143" s="9"/>
      <c r="C143" s="9"/>
      <c r="D143" s="9"/>
      <c r="E143" s="9"/>
      <c r="F143" s="25"/>
      <c r="G143" s="23"/>
    </row>
    <row r="144" spans="1:7">
      <c r="A144" s="2" t="str">
        <f>MSRP_spreadsheet!A147</f>
        <v>fabrication</v>
      </c>
      <c r="B144" s="9"/>
      <c r="C144" s="9"/>
      <c r="D144" s="9"/>
      <c r="E144" s="9"/>
      <c r="F144" s="25"/>
      <c r="G144" s="23"/>
    </row>
    <row r="145" spans="1:7">
      <c r="A145" s="2" t="str">
        <f>MSRP_spreadsheet!A148</f>
        <v>pulley</v>
      </c>
      <c r="B145" s="9"/>
      <c r="C145" s="9"/>
      <c r="D145" s="9"/>
      <c r="E145" s="9"/>
      <c r="F145" s="25"/>
      <c r="G145" s="23"/>
    </row>
    <row r="146" spans="1:7">
      <c r="A146" s="2"/>
      <c r="B146" s="9"/>
      <c r="C146" s="9"/>
      <c r="D146" s="9"/>
      <c r="E146" s="9"/>
      <c r="F146" s="25"/>
      <c r="G146" s="23"/>
    </row>
    <row r="147" spans="1:7">
      <c r="A147" s="2"/>
      <c r="B147" s="9"/>
      <c r="C147" s="9"/>
      <c r="D147" s="9"/>
      <c r="E147" s="9"/>
      <c r="F147" s="25"/>
      <c r="G147" s="23"/>
    </row>
    <row r="148" spans="1:7">
      <c r="A148" s="2"/>
      <c r="B148" s="9"/>
      <c r="C148" s="9"/>
      <c r="D148" s="9"/>
      <c r="E148" s="9"/>
      <c r="F148" s="25"/>
      <c r="G148" s="23"/>
    </row>
  </sheetData>
  <mergeCells count="1">
    <mergeCell ref="B1:G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5"/>
  <sheetViews>
    <sheetView topLeftCell="A220" zoomScale="80" zoomScaleNormal="80" workbookViewId="0">
      <selection activeCell="W232" sqref="W232"/>
    </sheetView>
  </sheetViews>
  <sheetFormatPr defaultRowHeight="32.4"/>
  <cols>
    <col min="1" max="15" width="8.88671875" style="20"/>
    <col min="16" max="16" width="9.6640625" style="20" bestFit="1" customWidth="1"/>
    <col min="17" max="16384" width="8.88671875" style="20"/>
  </cols>
  <sheetData>
    <row r="1" spans="1:1" s="19" customFormat="1" ht="11.4" customHeight="1"/>
    <row r="2" spans="1:1" s="40" customFormat="1">
      <c r="A2" s="41" t="s">
        <v>29</v>
      </c>
    </row>
    <row r="3" spans="1:1" s="19" customFormat="1" ht="11.4" customHeight="1"/>
    <row r="16" spans="1:1" s="19" customFormat="1" ht="11.4" customHeight="1"/>
    <row r="17" spans="1:1" s="40" customFormat="1">
      <c r="A17" s="41" t="s">
        <v>220</v>
      </c>
    </row>
    <row r="18" spans="1:1" s="19" customFormat="1" ht="11.4" customHeight="1"/>
    <row r="31" spans="1:1" s="19" customFormat="1" ht="11.4" customHeight="1"/>
    <row r="32" spans="1:1" s="40" customFormat="1">
      <c r="A32" s="41" t="s">
        <v>132</v>
      </c>
    </row>
    <row r="33" spans="1:17" s="19" customFormat="1" ht="11.4" customHeight="1"/>
    <row r="34" spans="1:17">
      <c r="K34" s="59" t="s">
        <v>131</v>
      </c>
      <c r="L34" s="59"/>
      <c r="M34" s="59"/>
    </row>
    <row r="40" spans="1:17" s="19" customFormat="1" ht="11.4" customHeight="1"/>
    <row r="41" spans="1:17" s="40" customFormat="1">
      <c r="A41" s="41" t="s">
        <v>134</v>
      </c>
    </row>
    <row r="42" spans="1:17" s="19" customFormat="1" ht="11.4" customHeight="1"/>
    <row r="43" spans="1:17">
      <c r="O43" s="59" t="s">
        <v>131</v>
      </c>
      <c r="P43" s="59"/>
      <c r="Q43" s="59"/>
    </row>
    <row r="51" spans="1:1" s="19" customFormat="1" ht="11.4" customHeight="1"/>
    <row r="52" spans="1:1" s="40" customFormat="1">
      <c r="A52" s="41" t="s">
        <v>137</v>
      </c>
    </row>
    <row r="53" spans="1:1" s="19" customFormat="1" ht="11.4" customHeight="1"/>
    <row r="54" spans="1:1" s="26" customFormat="1"/>
    <row r="55" spans="1:1" s="26" customFormat="1"/>
    <row r="56" spans="1:1" s="26" customFormat="1"/>
    <row r="57" spans="1:1" s="26" customFormat="1"/>
    <row r="58" spans="1:1" s="26" customFormat="1"/>
    <row r="59" spans="1:1" s="26" customFormat="1"/>
    <row r="60" spans="1:1" s="26" customFormat="1"/>
    <row r="61" spans="1:1" s="26" customFormat="1"/>
    <row r="62" spans="1:1" s="26" customFormat="1"/>
    <row r="63" spans="1:1" s="19" customFormat="1" ht="11.4" customHeight="1"/>
    <row r="64" spans="1:1" s="40" customFormat="1">
      <c r="A64" s="41" t="s">
        <v>140</v>
      </c>
    </row>
    <row r="65" s="19" customFormat="1" ht="11.4" customHeight="1"/>
    <row r="86" spans="1:1" ht="37.200000000000003" customHeight="1"/>
    <row r="87" spans="1:1" s="19" customFormat="1" ht="11.4" customHeight="1"/>
    <row r="88" spans="1:1" s="40" customFormat="1">
      <c r="A88" s="41" t="s">
        <v>164</v>
      </c>
    </row>
    <row r="89" spans="1:1" s="19" customFormat="1" ht="11.4" customHeight="1"/>
    <row r="106" spans="1:12" s="19" customFormat="1" ht="11.4" customHeight="1"/>
    <row r="107" spans="1:12" s="40" customFormat="1">
      <c r="A107" s="41" t="s">
        <v>149</v>
      </c>
    </row>
    <row r="108" spans="1:12" s="19" customFormat="1" ht="11.4" customHeight="1"/>
    <row r="109" spans="1:12">
      <c r="D109" s="27" t="s">
        <v>150</v>
      </c>
      <c r="L109" s="27" t="s">
        <v>151</v>
      </c>
    </row>
    <row r="120" spans="1:14" s="19" customFormat="1" ht="11.4" customHeight="1"/>
    <row r="121" spans="1:14" s="40" customFormat="1">
      <c r="A121" s="41" t="s">
        <v>154</v>
      </c>
    </row>
    <row r="122" spans="1:14" s="19" customFormat="1" ht="11.4" customHeight="1"/>
    <row r="128" spans="1:14">
      <c r="N128" s="27" t="s">
        <v>206</v>
      </c>
    </row>
    <row r="137" spans="1:1" s="19" customFormat="1" ht="11.4" customHeight="1"/>
    <row r="138" spans="1:1" s="40" customFormat="1">
      <c r="A138" s="41" t="s">
        <v>156</v>
      </c>
    </row>
    <row r="139" spans="1:1" s="19" customFormat="1" ht="11.4" customHeight="1"/>
    <row r="146" spans="1:15" s="19" customFormat="1" ht="11.4" customHeight="1"/>
    <row r="147" spans="1:15" s="40" customFormat="1">
      <c r="A147" s="41" t="s">
        <v>165</v>
      </c>
    </row>
    <row r="148" spans="1:15" s="19" customFormat="1" ht="11.4" customHeight="1"/>
    <row r="149" spans="1:15">
      <c r="C149" s="27" t="s">
        <v>166</v>
      </c>
      <c r="O149" s="27" t="s">
        <v>167</v>
      </c>
    </row>
    <row r="152" spans="1:15" ht="34.200000000000003" customHeight="1"/>
    <row r="153" spans="1:15" s="19" customFormat="1" ht="11.4" customHeight="1"/>
    <row r="154" spans="1:15" s="40" customFormat="1">
      <c r="A154" s="41" t="s">
        <v>176</v>
      </c>
    </row>
    <row r="155" spans="1:15" s="19" customFormat="1" ht="11.4" customHeight="1"/>
    <row r="164" spans="1:16" s="19" customFormat="1" ht="11.4" customHeight="1"/>
    <row r="165" spans="1:16" s="40" customFormat="1">
      <c r="A165" s="41" t="s">
        <v>170</v>
      </c>
    </row>
    <row r="166" spans="1:16" s="19" customFormat="1" ht="11.4" customHeight="1"/>
    <row r="167" spans="1:16">
      <c r="P167" s="27" t="s">
        <v>171</v>
      </c>
    </row>
    <row r="175" spans="1:16" s="19" customFormat="1" ht="11.4" customHeight="1"/>
    <row r="176" spans="1:16" s="40" customFormat="1">
      <c r="A176" s="41" t="s">
        <v>178</v>
      </c>
    </row>
    <row r="177" spans="1:17" s="19" customFormat="1" ht="11.4" customHeight="1"/>
    <row r="178" spans="1:17">
      <c r="B178" s="42" t="s">
        <v>184</v>
      </c>
      <c r="C178" s="39"/>
      <c r="D178" s="39"/>
      <c r="E178" s="39"/>
      <c r="F178" s="39"/>
      <c r="G178" s="39"/>
      <c r="K178" s="34" t="s">
        <v>185</v>
      </c>
      <c r="Q178" s="34" t="s">
        <v>186</v>
      </c>
    </row>
    <row r="179" spans="1:17">
      <c r="L179" s="34"/>
      <c r="Q179" s="34" t="s">
        <v>188</v>
      </c>
    </row>
    <row r="180" spans="1:17">
      <c r="Q180" s="37" t="s">
        <v>183</v>
      </c>
    </row>
    <row r="183" spans="1:17">
      <c r="K183" s="34" t="s">
        <v>187</v>
      </c>
    </row>
    <row r="185" spans="1:17">
      <c r="C185" s="38" t="s">
        <v>183</v>
      </c>
    </row>
    <row r="186" spans="1:17" ht="20.399999999999999" customHeight="1">
      <c r="B186" s="27" t="s">
        <v>179</v>
      </c>
    </row>
    <row r="187" spans="1:17" ht="20.399999999999999" customHeight="1">
      <c r="B187" s="27" t="s">
        <v>180</v>
      </c>
    </row>
    <row r="188" spans="1:17" ht="20.399999999999999" customHeight="1">
      <c r="B188" s="27" t="s">
        <v>181</v>
      </c>
    </row>
    <row r="189" spans="1:17" ht="20.399999999999999" customHeight="1">
      <c r="B189" s="27" t="s">
        <v>182</v>
      </c>
    </row>
    <row r="190" spans="1:17" s="19" customFormat="1" ht="11.4" customHeight="1"/>
    <row r="191" spans="1:17" s="40" customFormat="1">
      <c r="A191" s="41" t="s">
        <v>190</v>
      </c>
    </row>
    <row r="192" spans="1:17" s="19" customFormat="1" ht="11.4" customHeight="1"/>
    <row r="200" spans="1:22" s="19" customFormat="1" ht="11.4" customHeight="1"/>
    <row r="201" spans="1:22" s="40" customFormat="1">
      <c r="A201" s="41" t="s">
        <v>193</v>
      </c>
    </row>
    <row r="202" spans="1:22" s="19" customFormat="1" ht="11.4" customHeight="1"/>
    <row r="203" spans="1:22">
      <c r="A203" s="34" t="s">
        <v>194</v>
      </c>
      <c r="V203" s="34" t="s">
        <v>212</v>
      </c>
    </row>
    <row r="213" spans="4:4">
      <c r="D213" s="34" t="s">
        <v>214</v>
      </c>
    </row>
    <row r="225" spans="1:1" s="19" customFormat="1" ht="11.4" customHeight="1"/>
    <row r="226" spans="1:1" s="40" customFormat="1">
      <c r="A226" s="41" t="s">
        <v>221</v>
      </c>
    </row>
    <row r="227" spans="1:1" s="19" customFormat="1" ht="11.4" customHeight="1"/>
    <row r="238" spans="1:1" s="19" customFormat="1" ht="11.4" customHeight="1"/>
    <row r="239" spans="1:1" s="40" customFormat="1">
      <c r="A239" s="41" t="s">
        <v>199</v>
      </c>
    </row>
    <row r="240" spans="1:1" s="19" customFormat="1" ht="11.4" customHeight="1"/>
    <row r="241" spans="1:1" ht="24" customHeight="1">
      <c r="A241" s="37" t="s">
        <v>201</v>
      </c>
    </row>
    <row r="248" spans="1:1" s="19" customFormat="1" ht="11.4" customHeight="1"/>
    <row r="249" spans="1:1" s="40" customFormat="1">
      <c r="A249" s="41" t="s">
        <v>204</v>
      </c>
    </row>
    <row r="250" spans="1:1" s="19" customFormat="1" ht="11.4" customHeight="1"/>
    <row r="260" spans="1:1" s="19" customFormat="1" ht="11.4" customHeight="1"/>
    <row r="261" spans="1:1" s="40" customFormat="1">
      <c r="A261" s="41" t="s">
        <v>207</v>
      </c>
    </row>
    <row r="262" spans="1:1" s="19" customFormat="1" ht="11.4" customHeight="1"/>
    <row r="271" spans="1:1" s="19" customFormat="1" ht="11.4" customHeight="1"/>
    <row r="272" spans="1:1" s="40" customFormat="1">
      <c r="A272" s="41" t="s">
        <v>217</v>
      </c>
    </row>
    <row r="273" spans="1:13" s="19" customFormat="1" ht="11.4" customHeight="1"/>
    <row r="274" spans="1:13">
      <c r="A274" s="68" t="s">
        <v>219</v>
      </c>
    </row>
    <row r="283" spans="1:13" s="19" customFormat="1" ht="11.4" customHeight="1"/>
    <row r="284" spans="1:13" s="40" customFormat="1">
      <c r="A284" s="40" t="s">
        <v>197</v>
      </c>
    </row>
    <row r="285" spans="1:13" s="19" customFormat="1" ht="10.199999999999999" customHeight="1"/>
    <row r="286" spans="1:13" s="35" customFormat="1" ht="18" customHeight="1">
      <c r="A286" s="35" t="s">
        <v>175</v>
      </c>
      <c r="M286" s="35" t="s">
        <v>196</v>
      </c>
    </row>
    <row r="287" spans="1:13" s="35" customFormat="1" ht="28.8" customHeight="1">
      <c r="M287" s="61" t="s">
        <v>198</v>
      </c>
    </row>
    <row r="288" spans="1:13" s="35" customFormat="1" ht="28.8" customHeight="1">
      <c r="B288" s="36" t="s">
        <v>121</v>
      </c>
    </row>
    <row r="289" spans="1:24" s="35" customFormat="1" ht="28.8" customHeight="1">
      <c r="X289" s="60"/>
    </row>
    <row r="290" spans="1:24" s="35" customFormat="1" ht="28.8" customHeight="1"/>
    <row r="291" spans="1:24" s="35" customFormat="1" ht="28.8" customHeight="1"/>
    <row r="292" spans="1:24" s="35" customFormat="1" ht="28.8" customHeight="1"/>
    <row r="293" spans="1:24" s="35" customFormat="1" ht="28.8" customHeight="1"/>
    <row r="294" spans="1:24" s="35" customFormat="1" ht="28.8" customHeight="1">
      <c r="A294" s="62" t="s">
        <v>192</v>
      </c>
      <c r="B294" s="62"/>
    </row>
    <row r="295" spans="1:24" s="35" customFormat="1" ht="28.8" customHeight="1"/>
    <row r="296" spans="1:24" s="35" customFormat="1" ht="28.8" customHeight="1">
      <c r="M296" s="35" t="s">
        <v>195</v>
      </c>
    </row>
    <row r="297" spans="1:24" s="35" customFormat="1" ht="28.8" customHeight="1">
      <c r="M297" s="61" t="s">
        <v>200</v>
      </c>
    </row>
    <row r="298" spans="1:24" s="35" customFormat="1" ht="28.8" customHeight="1"/>
    <row r="299" spans="1:24" s="35" customFormat="1" ht="28.8" customHeight="1">
      <c r="V299" s="62" t="s">
        <v>209</v>
      </c>
    </row>
    <row r="300" spans="1:24" s="35" customFormat="1" ht="28.8" customHeight="1">
      <c r="V300" s="62" t="s">
        <v>210</v>
      </c>
    </row>
    <row r="301" spans="1:24" s="35" customFormat="1" ht="28.8" customHeight="1">
      <c r="A301" s="35" t="s">
        <v>211</v>
      </c>
    </row>
    <row r="302" spans="1:24" s="35" customFormat="1" ht="28.8" customHeight="1">
      <c r="I302" s="35" t="s">
        <v>218</v>
      </c>
    </row>
    <row r="303" spans="1:24" s="35" customFormat="1" ht="28.8" customHeight="1">
      <c r="B303"/>
    </row>
    <row r="304" spans="1:24" s="35" customFormat="1" ht="28.8" customHeight="1"/>
    <row r="305" s="35" customFormat="1" ht="28.8" customHeight="1"/>
    <row r="306" s="35" customFormat="1" ht="28.8" customHeight="1"/>
    <row r="307" s="35" customFormat="1" ht="28.8" customHeight="1"/>
    <row r="308" s="35" customFormat="1" ht="28.8" customHeight="1"/>
    <row r="309" s="35" customFormat="1" ht="28.8" customHeight="1"/>
    <row r="310" s="35" customFormat="1" ht="28.8" customHeight="1"/>
    <row r="311" s="35" customFormat="1" ht="28.8" customHeight="1"/>
    <row r="312" s="35" customFormat="1" ht="28.8" customHeight="1"/>
    <row r="313" s="35" customFormat="1" ht="28.8" customHeight="1"/>
    <row r="314" s="35" customFormat="1" ht="28.8" customHeight="1"/>
    <row r="315" s="35" customFormat="1" ht="28.8" customHeight="1"/>
    <row r="316" s="35" customFormat="1" ht="28.8" customHeight="1"/>
    <row r="317" s="35" customFormat="1" ht="28.8" customHeight="1"/>
    <row r="318" s="35" customFormat="1" ht="28.8" customHeight="1"/>
    <row r="319" s="35" customFormat="1" ht="28.8" customHeight="1"/>
    <row r="320" s="35" customFormat="1" ht="28.8" customHeight="1"/>
    <row r="321" s="35" customFormat="1" ht="28.8" customHeight="1"/>
    <row r="322" s="35" customFormat="1" ht="28.8" customHeight="1"/>
    <row r="323" s="35" customFormat="1" ht="28.8" customHeight="1"/>
    <row r="324" s="35" customFormat="1" ht="28.8" customHeight="1"/>
    <row r="325" s="35" customFormat="1" ht="28.8" customHeight="1"/>
    <row r="326" s="35" customFormat="1" ht="28.8" customHeight="1"/>
    <row r="327" s="35" customFormat="1" ht="28.8" customHeight="1"/>
    <row r="328" s="35" customFormat="1" ht="28.8" customHeight="1"/>
    <row r="329" s="35" customFormat="1" ht="28.8" customHeight="1"/>
    <row r="330" s="35" customFormat="1" ht="28.8" customHeight="1"/>
    <row r="331" s="35" customFormat="1" ht="28.8" customHeight="1"/>
    <row r="332" s="35" customFormat="1" ht="28.8" customHeight="1"/>
    <row r="333" s="35" customFormat="1" ht="28.8" customHeight="1"/>
    <row r="334" s="35" customFormat="1" ht="28.8" customHeight="1"/>
    <row r="335" s="35" customFormat="1" ht="28.8" customHeight="1"/>
    <row r="336" s="35" customFormat="1" ht="28.8" customHeight="1"/>
    <row r="337" s="35" customFormat="1" ht="28.8" customHeight="1"/>
    <row r="338" s="35" customFormat="1" ht="28.8" customHeight="1"/>
    <row r="339" s="35" customFormat="1" ht="28.8" customHeight="1"/>
    <row r="340" s="35" customFormat="1" ht="28.8" customHeight="1"/>
    <row r="341" s="35" customFormat="1" ht="28.8" customHeight="1"/>
    <row r="342" s="35" customFormat="1" ht="28.8" customHeight="1"/>
    <row r="343" s="35" customFormat="1" ht="28.8" customHeight="1"/>
    <row r="344" s="35" customFormat="1" ht="28.8" customHeight="1"/>
    <row r="345" s="35" customFormat="1" ht="28.8" customHeight="1"/>
    <row r="346" s="35" customFormat="1" ht="28.8" customHeight="1"/>
    <row r="347" s="35" customFormat="1" ht="28.8" customHeight="1"/>
    <row r="348" s="35" customFormat="1" ht="28.8" customHeight="1"/>
    <row r="349" s="35" customFormat="1" ht="28.8" customHeight="1"/>
    <row r="350" s="35" customFormat="1" ht="28.8" customHeight="1"/>
    <row r="351" s="35" customFormat="1" ht="28.8" customHeight="1"/>
    <row r="352" s="35" customFormat="1" ht="28.8" customHeight="1"/>
    <row r="353" s="35" customFormat="1" ht="28.8" customHeight="1"/>
    <row r="354" s="35" customFormat="1" ht="28.8" customHeight="1"/>
    <row r="355" s="35" customFormat="1" ht="28.8" customHeight="1"/>
  </sheetData>
  <mergeCells count="2">
    <mergeCell ref="O43:Q43"/>
    <mergeCell ref="K34:M34"/>
  </mergeCells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shawn</cp:lastModifiedBy>
  <cp:lastPrinted>2008-01-25T00:54:40Z</cp:lastPrinted>
  <dcterms:created xsi:type="dcterms:W3CDTF">2007-09-19T17:02:49Z</dcterms:created>
  <dcterms:modified xsi:type="dcterms:W3CDTF">2018-02-20T01:34:52Z</dcterms:modified>
</cp:coreProperties>
</file>