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720" yWindow="405" windowWidth="19320" windowHeight="12300"/>
  </bookViews>
  <sheets>
    <sheet name="Noise" sheetId="1" r:id="rId1"/>
    <sheet name="Results" sheetId="2" r:id="rId2"/>
  </sheets>
  <externalReferences>
    <externalReference r:id="rId3"/>
  </externalReferences>
  <definedNames>
    <definedName name="Bmax">'[1]Lab Emissions'!$N$18</definedName>
    <definedName name="Bmin">'[1]Lab Emissions'!$N$17</definedName>
    <definedName name="Emax">'[1]Lab Emissions'!$J$18</definedName>
    <definedName name="Emin">'[1]Lab Emissions'!$J$17</definedName>
  </definedNames>
  <calcPr calcId="125725"/>
</workbook>
</file>

<file path=xl/calcChain.xml><?xml version="1.0" encoding="utf-8"?>
<calcChain xmlns="http://schemas.openxmlformats.org/spreadsheetml/2006/main">
  <c r="M159" i="2"/>
  <c r="L159"/>
  <c r="M158"/>
  <c r="L158"/>
  <c r="M157"/>
  <c r="L157"/>
  <c r="M156"/>
  <c r="L156"/>
  <c r="M155"/>
  <c r="L155"/>
  <c r="M154"/>
  <c r="L154"/>
  <c r="M153"/>
  <c r="L153"/>
  <c r="M152"/>
  <c r="L152"/>
  <c r="M151"/>
  <c r="L151"/>
  <c r="M150"/>
  <c r="L150"/>
  <c r="M149"/>
  <c r="L149"/>
  <c r="M148"/>
  <c r="L148"/>
  <c r="M147"/>
  <c r="L147"/>
  <c r="M146"/>
  <c r="L146"/>
  <c r="M145"/>
  <c r="L145"/>
  <c r="M144"/>
  <c r="L144"/>
  <c r="M143"/>
  <c r="L143"/>
  <c r="M142"/>
  <c r="L142"/>
  <c r="M141"/>
  <c r="L141"/>
  <c r="M140"/>
  <c r="L140"/>
  <c r="M139"/>
  <c r="L139"/>
  <c r="M138"/>
  <c r="L138"/>
  <c r="M137"/>
  <c r="L137"/>
  <c r="M136"/>
  <c r="L136"/>
  <c r="M135"/>
  <c r="L135"/>
  <c r="M134"/>
  <c r="L134"/>
  <c r="M133"/>
  <c r="L133"/>
  <c r="M132"/>
  <c r="L132"/>
  <c r="N129"/>
  <c r="M129"/>
  <c r="N128"/>
  <c r="M128"/>
  <c r="N127"/>
  <c r="M127"/>
  <c r="N126"/>
  <c r="M126"/>
  <c r="N125"/>
  <c r="M125"/>
  <c r="N124"/>
  <c r="M124"/>
  <c r="N122"/>
  <c r="M122"/>
  <c r="N121"/>
  <c r="M121"/>
  <c r="N120"/>
  <c r="M120"/>
  <c r="N119"/>
  <c r="M119"/>
  <c r="N118"/>
  <c r="M118"/>
  <c r="N117"/>
  <c r="M117"/>
  <c r="N116"/>
  <c r="M116"/>
  <c r="N114"/>
  <c r="M114"/>
  <c r="N113"/>
  <c r="M113"/>
  <c r="N112"/>
  <c r="M112"/>
  <c r="N111"/>
  <c r="M111"/>
  <c r="N110"/>
  <c r="M110"/>
  <c r="N109"/>
  <c r="M109"/>
  <c r="N107"/>
  <c r="M107"/>
  <c r="N106"/>
  <c r="M106"/>
  <c r="N105"/>
  <c r="M105"/>
  <c r="N104"/>
  <c r="M104"/>
  <c r="N103"/>
  <c r="M103"/>
  <c r="M100" s="1"/>
  <c r="N102"/>
  <c r="M102"/>
  <c r="N100"/>
  <c r="V92"/>
  <c r="U92"/>
  <c r="T92"/>
  <c r="S92"/>
  <c r="R92"/>
  <c r="Q92"/>
  <c r="P92"/>
  <c r="O92"/>
  <c r="N92"/>
  <c r="W92" s="1"/>
  <c r="V91"/>
  <c r="U91"/>
  <c r="T91"/>
  <c r="S91"/>
  <c r="R91"/>
  <c r="Q91"/>
  <c r="P91"/>
  <c r="O91"/>
  <c r="W91" s="1"/>
  <c r="N91"/>
  <c r="V90"/>
  <c r="U90"/>
  <c r="T90"/>
  <c r="S90"/>
  <c r="R90"/>
  <c r="Q90"/>
  <c r="P90"/>
  <c r="O90"/>
  <c r="N90"/>
  <c r="W90" s="1"/>
  <c r="V89"/>
  <c r="U89"/>
  <c r="T89"/>
  <c r="S89"/>
  <c r="R89"/>
  <c r="Q89"/>
  <c r="P89"/>
  <c r="O89"/>
  <c r="W89" s="1"/>
  <c r="N89"/>
  <c r="L89"/>
  <c r="V88"/>
  <c r="U88"/>
  <c r="T88"/>
  <c r="S88"/>
  <c r="R88"/>
  <c r="Q88"/>
  <c r="P88"/>
  <c r="O88"/>
  <c r="W88" s="1"/>
  <c r="N88"/>
  <c r="V87"/>
  <c r="U87"/>
  <c r="T87"/>
  <c r="S87"/>
  <c r="R87"/>
  <c r="Q87"/>
  <c r="P87"/>
  <c r="O87"/>
  <c r="N87"/>
  <c r="W87" s="1"/>
  <c r="W86"/>
  <c r="W85"/>
  <c r="V84"/>
  <c r="U84"/>
  <c r="T84"/>
  <c r="S84"/>
  <c r="R84"/>
  <c r="Q84"/>
  <c r="P84"/>
  <c r="O84"/>
  <c r="N84"/>
  <c r="W84" s="1"/>
  <c r="V83"/>
  <c r="U83"/>
  <c r="T83"/>
  <c r="S83"/>
  <c r="R83"/>
  <c r="Q83"/>
  <c r="P83"/>
  <c r="O83"/>
  <c r="W83" s="1"/>
  <c r="N83"/>
  <c r="V82"/>
  <c r="U82"/>
  <c r="T82"/>
  <c r="S82"/>
  <c r="R82"/>
  <c r="Q82"/>
  <c r="P82"/>
  <c r="O82"/>
  <c r="N82"/>
  <c r="W82" s="1"/>
  <c r="V81"/>
  <c r="U81"/>
  <c r="T81"/>
  <c r="S81"/>
  <c r="R81"/>
  <c r="Q81"/>
  <c r="P81"/>
  <c r="O81"/>
  <c r="W81" s="1"/>
  <c r="N81"/>
  <c r="L81"/>
  <c r="V80"/>
  <c r="U80"/>
  <c r="T80"/>
  <c r="S80"/>
  <c r="R80"/>
  <c r="Q80"/>
  <c r="P80"/>
  <c r="O80"/>
  <c r="N80"/>
  <c r="W80" s="1"/>
  <c r="V79"/>
  <c r="U79"/>
  <c r="T79"/>
  <c r="S79"/>
  <c r="R79"/>
  <c r="Q79"/>
  <c r="P79"/>
  <c r="O79"/>
  <c r="W79" s="1"/>
  <c r="N79"/>
  <c r="W78"/>
  <c r="W77"/>
  <c r="V76"/>
  <c r="U76"/>
  <c r="T76"/>
  <c r="S76"/>
  <c r="R76"/>
  <c r="Q76"/>
  <c r="P76"/>
  <c r="O76"/>
  <c r="W76" s="1"/>
  <c r="N76"/>
  <c r="V75"/>
  <c r="U75"/>
  <c r="T75"/>
  <c r="S75"/>
  <c r="R75"/>
  <c r="Q75"/>
  <c r="P75"/>
  <c r="O75"/>
  <c r="N75"/>
  <c r="W75" s="1"/>
  <c r="V74"/>
  <c r="U74"/>
  <c r="T74"/>
  <c r="S74"/>
  <c r="R74"/>
  <c r="Q74"/>
  <c r="P74"/>
  <c r="O74"/>
  <c r="W74" s="1"/>
  <c r="N74"/>
  <c r="L74"/>
  <c r="V73"/>
  <c r="U73"/>
  <c r="T73"/>
  <c r="S73"/>
  <c r="R73"/>
  <c r="Q73"/>
  <c r="P73"/>
  <c r="O73"/>
  <c r="W73" s="1"/>
  <c r="N73"/>
  <c r="V72"/>
  <c r="U72"/>
  <c r="T72"/>
  <c r="S72"/>
  <c r="R72"/>
  <c r="Q72"/>
  <c r="P72"/>
  <c r="O72"/>
  <c r="N72"/>
  <c r="W72" s="1"/>
  <c r="W71"/>
  <c r="W70"/>
  <c r="T69"/>
  <c r="S69"/>
  <c r="R69"/>
  <c r="Q69"/>
  <c r="P69"/>
  <c r="O69"/>
  <c r="N69"/>
  <c r="W69" s="1"/>
  <c r="T68"/>
  <c r="S68"/>
  <c r="R68"/>
  <c r="Q68"/>
  <c r="P68"/>
  <c r="O68"/>
  <c r="N68"/>
  <c r="W68" s="1"/>
  <c r="T67"/>
  <c r="S67"/>
  <c r="R67"/>
  <c r="Q67"/>
  <c r="P67"/>
  <c r="O67"/>
  <c r="N67"/>
  <c r="W67" s="1"/>
  <c r="L67"/>
  <c r="V66"/>
  <c r="U66"/>
  <c r="T66"/>
  <c r="S66"/>
  <c r="R66"/>
  <c r="Q66"/>
  <c r="P66"/>
  <c r="O66"/>
  <c r="N66"/>
  <c r="W66" s="1"/>
  <c r="V65"/>
  <c r="U65"/>
  <c r="T65"/>
  <c r="S65"/>
  <c r="R65"/>
  <c r="Q65"/>
  <c r="P65"/>
  <c r="O65"/>
  <c r="W65" s="1"/>
  <c r="N65"/>
  <c r="W64"/>
  <c r="W63"/>
  <c r="T62"/>
  <c r="S62"/>
  <c r="R62"/>
  <c r="Q62"/>
  <c r="P62"/>
  <c r="O62"/>
  <c r="N62"/>
  <c r="W62" s="1"/>
  <c r="T61"/>
  <c r="S61"/>
  <c r="R61"/>
  <c r="Q61"/>
  <c r="P61"/>
  <c r="O61"/>
  <c r="N61"/>
  <c r="W61" s="1"/>
  <c r="L61"/>
  <c r="T60"/>
  <c r="S60"/>
  <c r="R60"/>
  <c r="Q60"/>
  <c r="P60"/>
  <c r="O60"/>
  <c r="N60"/>
  <c r="W60" s="1"/>
  <c r="W59"/>
  <c r="W58"/>
  <c r="T57"/>
  <c r="S57"/>
  <c r="R57"/>
  <c r="Q57"/>
  <c r="W57" s="1"/>
  <c r="P57"/>
  <c r="O57"/>
  <c r="N57"/>
  <c r="T56"/>
  <c r="S56"/>
  <c r="R56"/>
  <c r="Q56"/>
  <c r="W56" s="1"/>
  <c r="P56"/>
  <c r="O56"/>
  <c r="N56"/>
  <c r="T55"/>
  <c r="S55"/>
  <c r="R55"/>
  <c r="Q55"/>
  <c r="W55" s="1"/>
  <c r="P55"/>
  <c r="O55"/>
  <c r="N55"/>
  <c r="T54"/>
  <c r="S54"/>
  <c r="R54"/>
  <c r="Q54"/>
  <c r="W54" s="1"/>
  <c r="P54"/>
  <c r="O54"/>
  <c r="N54"/>
  <c r="L54"/>
  <c r="T53"/>
  <c r="S53"/>
  <c r="R53"/>
  <c r="Q53"/>
  <c r="P53"/>
  <c r="O53"/>
  <c r="N53"/>
  <c r="W53" s="1"/>
  <c r="T52"/>
  <c r="S52"/>
  <c r="R52"/>
  <c r="Q52"/>
  <c r="P52"/>
  <c r="O52"/>
  <c r="N52"/>
  <c r="W52" s="1"/>
  <c r="W51"/>
  <c r="W50"/>
  <c r="T49"/>
  <c r="S49"/>
  <c r="R49"/>
  <c r="Q49"/>
  <c r="P49"/>
  <c r="W49" s="1"/>
  <c r="O49"/>
  <c r="N49"/>
  <c r="T48"/>
  <c r="S48"/>
  <c r="R48"/>
  <c r="Q48"/>
  <c r="P48"/>
  <c r="W48" s="1"/>
  <c r="O48"/>
  <c r="N48"/>
  <c r="T47"/>
  <c r="S47"/>
  <c r="R47"/>
  <c r="Q47"/>
  <c r="P47"/>
  <c r="W47" s="1"/>
  <c r="O47"/>
  <c r="N47"/>
  <c r="T46"/>
  <c r="S46"/>
  <c r="R46"/>
  <c r="Q46"/>
  <c r="P46"/>
  <c r="W46" s="1"/>
  <c r="O46"/>
  <c r="N46"/>
  <c r="L46"/>
  <c r="T45"/>
  <c r="S45"/>
  <c r="R45"/>
  <c r="Q45"/>
  <c r="W45" s="1"/>
  <c r="P45"/>
  <c r="O45"/>
  <c r="N45"/>
  <c r="T44"/>
  <c r="S44"/>
  <c r="R44"/>
  <c r="Q44"/>
  <c r="W44" s="1"/>
  <c r="P44"/>
  <c r="O44"/>
  <c r="N44"/>
  <c r="W43"/>
  <c r="W42"/>
  <c r="T41"/>
  <c r="S41"/>
  <c r="R41"/>
  <c r="Q41"/>
  <c r="P41"/>
  <c r="O41"/>
  <c r="N41"/>
  <c r="W41" s="1"/>
  <c r="T40"/>
  <c r="S40"/>
  <c r="R40"/>
  <c r="Q40"/>
  <c r="P40"/>
  <c r="O40"/>
  <c r="N40"/>
  <c r="W40" s="1"/>
  <c r="T39"/>
  <c r="S39"/>
  <c r="R39"/>
  <c r="Q39"/>
  <c r="P39"/>
  <c r="O39"/>
  <c r="N39"/>
  <c r="W39" s="1"/>
  <c r="T38"/>
  <c r="S38"/>
  <c r="R38"/>
  <c r="Q38"/>
  <c r="P38"/>
  <c r="O38"/>
  <c r="N38"/>
  <c r="W38" s="1"/>
  <c r="L38"/>
  <c r="T37"/>
  <c r="S37"/>
  <c r="R37"/>
  <c r="Q37"/>
  <c r="P37"/>
  <c r="W37" s="1"/>
  <c r="O37"/>
  <c r="N37"/>
  <c r="T36"/>
  <c r="S36"/>
  <c r="R36"/>
  <c r="Q36"/>
  <c r="P36"/>
  <c r="W36" s="1"/>
  <c r="O36"/>
  <c r="N36"/>
  <c r="W35"/>
  <c r="W34"/>
  <c r="T33"/>
  <c r="S33"/>
  <c r="R33"/>
  <c r="Q33"/>
  <c r="P33"/>
  <c r="O33"/>
  <c r="N33"/>
  <c r="W33" s="1"/>
  <c r="T32"/>
  <c r="S32"/>
  <c r="R32"/>
  <c r="Q32"/>
  <c r="P32"/>
  <c r="O32"/>
  <c r="N32"/>
  <c r="W32" s="1"/>
  <c r="T31"/>
  <c r="S31"/>
  <c r="R31"/>
  <c r="Q31"/>
  <c r="P31"/>
  <c r="O31"/>
  <c r="N31"/>
  <c r="W31" s="1"/>
  <c r="T30"/>
  <c r="S30"/>
  <c r="R30"/>
  <c r="Q30"/>
  <c r="P30"/>
  <c r="O30"/>
  <c r="N30"/>
  <c r="W30" s="1"/>
  <c r="L30"/>
  <c r="T29"/>
  <c r="S29"/>
  <c r="R29"/>
  <c r="Q29"/>
  <c r="P29"/>
  <c r="O29"/>
  <c r="N29"/>
  <c r="W29" s="1"/>
  <c r="T28"/>
  <c r="S28"/>
  <c r="R28"/>
  <c r="Q28"/>
  <c r="P28"/>
  <c r="O28"/>
  <c r="N28"/>
  <c r="W28" s="1"/>
  <c r="W27"/>
  <c r="W26"/>
  <c r="T25"/>
  <c r="S25"/>
  <c r="R25"/>
  <c r="Q25"/>
  <c r="W25" s="1"/>
  <c r="P25"/>
  <c r="O25"/>
  <c r="N25"/>
  <c r="T24"/>
  <c r="S24"/>
  <c r="R24"/>
  <c r="Q24"/>
  <c r="W24" s="1"/>
  <c r="P24"/>
  <c r="O24"/>
  <c r="N24"/>
  <c r="T23"/>
  <c r="S23"/>
  <c r="R23"/>
  <c r="Q23"/>
  <c r="W23" s="1"/>
  <c r="P23"/>
  <c r="O23"/>
  <c r="N23"/>
  <c r="T22"/>
  <c r="S22"/>
  <c r="R22"/>
  <c r="Q22"/>
  <c r="W22" s="1"/>
  <c r="P22"/>
  <c r="O22"/>
  <c r="N22"/>
  <c r="L22"/>
  <c r="L97" s="1"/>
  <c r="T21"/>
  <c r="S21"/>
  <c r="R21"/>
  <c r="Q21"/>
  <c r="P21"/>
  <c r="O21"/>
  <c r="N21"/>
  <c r="W21" s="1"/>
  <c r="T20"/>
  <c r="S20"/>
  <c r="R20"/>
  <c r="Q20"/>
  <c r="P20"/>
  <c r="O20"/>
  <c r="N20"/>
  <c r="W20" s="1"/>
  <c r="K15"/>
  <c r="J15"/>
  <c r="I15"/>
  <c r="H15"/>
  <c r="G15"/>
  <c r="F15"/>
  <c r="E15"/>
  <c r="D15"/>
  <c r="C15"/>
  <c r="K14"/>
  <c r="J14"/>
  <c r="I14"/>
  <c r="H14"/>
  <c r="G14"/>
  <c r="F14"/>
  <c r="E14"/>
  <c r="D14"/>
  <c r="C14"/>
  <c r="W18" l="1"/>
  <c r="L96"/>
  <c r="B28" i="1"/>
  <c r="B29" s="1"/>
  <c r="B27"/>
  <c r="C27" s="1"/>
  <c r="C26"/>
  <c r="B18"/>
  <c r="C10" s="1"/>
  <c r="E13"/>
  <c r="E12"/>
  <c r="C8"/>
  <c r="C6" l="1"/>
  <c r="C9"/>
  <c r="E14"/>
  <c r="C7"/>
  <c r="C29"/>
  <c r="B30"/>
  <c r="C28"/>
  <c r="E15" l="1"/>
  <c r="F6" s="1"/>
  <c r="G6" s="1"/>
  <c r="B31"/>
  <c r="C30"/>
  <c r="F9" l="1"/>
  <c r="G9" s="1"/>
  <c r="F7"/>
  <c r="G7" s="1"/>
  <c r="F10"/>
  <c r="G10" s="1"/>
  <c r="F8"/>
  <c r="G8" s="1"/>
  <c r="C31"/>
  <c r="B32"/>
  <c r="H10" l="1"/>
  <c r="H7"/>
  <c r="H8"/>
  <c r="H6"/>
  <c r="H9"/>
  <c r="B33"/>
  <c r="C32"/>
  <c r="C33" l="1"/>
  <c r="B34"/>
  <c r="B35" l="1"/>
  <c r="C34"/>
  <c r="C35" l="1"/>
  <c r="B36"/>
  <c r="B37" l="1"/>
  <c r="C36"/>
  <c r="C37" l="1"/>
  <c r="B38"/>
  <c r="B39" l="1"/>
  <c r="C38"/>
  <c r="C39" l="1"/>
  <c r="B40"/>
  <c r="B41" l="1"/>
  <c r="C40"/>
  <c r="C41" l="1"/>
  <c r="B42"/>
  <c r="C42" s="1"/>
</calcChain>
</file>

<file path=xl/sharedStrings.xml><?xml version="1.0" encoding="utf-8"?>
<sst xmlns="http://schemas.openxmlformats.org/spreadsheetml/2006/main" count="306" uniqueCount="142">
  <si>
    <t>SAE CSC 2012  Engine Noise - Event Coordinators Jeff Van Karsen and Jud Knittel</t>
  </si>
  <si>
    <t>Total J1161 Score</t>
  </si>
  <si>
    <t xml:space="preserve"> </t>
  </si>
  <si>
    <t>Subjective</t>
  </si>
  <si>
    <t>Subjective Points</t>
  </si>
  <si>
    <t>Total Noise</t>
  </si>
  <si>
    <t>J1161 Level</t>
  </si>
  <si>
    <t>Score</t>
  </si>
  <si>
    <t>POINTS</t>
  </si>
  <si>
    <t>Ordinal</t>
  </si>
  <si>
    <t xml:space="preserve">E21 McGill Univ </t>
  </si>
  <si>
    <t xml:space="preserve">E22 South Dakota Sch of Mines &amp; Tech </t>
  </si>
  <si>
    <t xml:space="preserve">E23 Michigan Tech Univ </t>
  </si>
  <si>
    <t xml:space="preserve">E24 Univ of Alaska - Fairbanks </t>
  </si>
  <si>
    <t xml:space="preserve">E25 Univ of Wisconsin - Madison </t>
  </si>
  <si>
    <t>Minimum  rank</t>
  </si>
  <si>
    <t>Maximum rank</t>
  </si>
  <si>
    <t>Slope</t>
  </si>
  <si>
    <t>Intercept</t>
  </si>
  <si>
    <t>Minimum team J1161 Sound Pressure Level</t>
  </si>
  <si>
    <t>The minimum points for competing in the objective noise test is 7.5 points.</t>
  </si>
  <si>
    <t>Sample result: -3dB in sound pressure = ~half the max score</t>
  </si>
  <si>
    <t>Team</t>
  </si>
  <si>
    <t>or whatever the minumum is</t>
  </si>
  <si>
    <t>Lowest SPL gets 75 points</t>
  </si>
  <si>
    <t>School</t>
  </si>
  <si>
    <t>Rank</t>
  </si>
  <si>
    <t>vote avg.</t>
  </si>
  <si>
    <t>UAF</t>
  </si>
  <si>
    <t>McGill</t>
  </si>
  <si>
    <t>Clean Snowmobile Challenge 2012</t>
  </si>
  <si>
    <t>IC sounds</t>
  </si>
  <si>
    <t>KD</t>
  </si>
  <si>
    <t>Kettering</t>
  </si>
  <si>
    <t>run 3</t>
  </si>
  <si>
    <t>Clarkston</t>
  </si>
  <si>
    <t>8S</t>
  </si>
  <si>
    <t>Idaho</t>
  </si>
  <si>
    <t>NDS</t>
  </si>
  <si>
    <t>2H</t>
  </si>
  <si>
    <t>Platteville</t>
  </si>
  <si>
    <t>run 4</t>
  </si>
  <si>
    <t>QH</t>
  </si>
  <si>
    <t>MTU</t>
  </si>
  <si>
    <t>run 1</t>
  </si>
  <si>
    <t>4S</t>
  </si>
  <si>
    <t>ETS</t>
  </si>
  <si>
    <t>4H</t>
  </si>
  <si>
    <t>3C</t>
  </si>
  <si>
    <t>Lower is Better</t>
  </si>
  <si>
    <t>Participant</t>
  </si>
  <si>
    <t>affiliation</t>
  </si>
  <si>
    <t>55 jurors</t>
  </si>
  <si>
    <t>19 jurors</t>
  </si>
  <si>
    <t>juror group average</t>
  </si>
  <si>
    <t>check that all answers are in valid range (0 if so, 1 if not, total sum = 0)</t>
  </si>
  <si>
    <t>total sum</t>
  </si>
  <si>
    <t>Group 1</t>
  </si>
  <si>
    <t>Hendee</t>
  </si>
  <si>
    <t>Clarkson</t>
  </si>
  <si>
    <t>Bauer</t>
  </si>
  <si>
    <t>Van Bramer</t>
  </si>
  <si>
    <t>Ingles</t>
  </si>
  <si>
    <t>Gamble</t>
  </si>
  <si>
    <t>Whitehouse</t>
  </si>
  <si>
    <t>Group 2</t>
  </si>
  <si>
    <t>Sneeringer</t>
  </si>
  <si>
    <t>UW - Madison</t>
  </si>
  <si>
    <t>Birritella</t>
  </si>
  <si>
    <t>Bartaszaiwcz</t>
  </si>
  <si>
    <t>Spannbauer</t>
  </si>
  <si>
    <t>Elwood</t>
  </si>
  <si>
    <t>Trenton</t>
  </si>
  <si>
    <t>Group 3</t>
  </si>
  <si>
    <t>Koonce</t>
  </si>
  <si>
    <t>SUNY Buffalo</t>
  </si>
  <si>
    <t>Walker</t>
  </si>
  <si>
    <t>Watson</t>
  </si>
  <si>
    <t>Strong</t>
  </si>
  <si>
    <t>Janni</t>
  </si>
  <si>
    <t>Quenzer</t>
  </si>
  <si>
    <t>Group 4</t>
  </si>
  <si>
    <t>LePine</t>
  </si>
  <si>
    <t>Plattville</t>
  </si>
  <si>
    <t>Schroeder</t>
  </si>
  <si>
    <t>Nasca</t>
  </si>
  <si>
    <t>Massie</t>
  </si>
  <si>
    <t>Baker</t>
  </si>
  <si>
    <t>Ruesch</t>
  </si>
  <si>
    <t>Group 5</t>
  </si>
  <si>
    <t>Proulz</t>
  </si>
  <si>
    <t>Paul</t>
  </si>
  <si>
    <t>Bilodeau</t>
  </si>
  <si>
    <t>Nattson</t>
  </si>
  <si>
    <t>Skog</t>
  </si>
  <si>
    <t>Gielda</t>
  </si>
  <si>
    <t>Group 6</t>
  </si>
  <si>
    <t>Singh</t>
  </si>
  <si>
    <t>Mulder</t>
  </si>
  <si>
    <t>Waterloo</t>
  </si>
  <si>
    <t>Rose</t>
  </si>
  <si>
    <t>Group 7</t>
  </si>
  <si>
    <t>3H</t>
  </si>
  <si>
    <t>4D</t>
  </si>
  <si>
    <t>Birt</t>
  </si>
  <si>
    <t>Ripstein</t>
  </si>
  <si>
    <t>Zoet</t>
  </si>
  <si>
    <t>MSA</t>
  </si>
  <si>
    <t>Neubauer</t>
  </si>
  <si>
    <t>Golub</t>
  </si>
  <si>
    <t>Group 8</t>
  </si>
  <si>
    <t>Polhill</t>
  </si>
  <si>
    <t>NIU</t>
  </si>
  <si>
    <t>Martineck</t>
  </si>
  <si>
    <t>Corbett</t>
  </si>
  <si>
    <t>Schiele</t>
  </si>
  <si>
    <t>Judge</t>
  </si>
  <si>
    <t>Williams</t>
  </si>
  <si>
    <t>Group 9</t>
  </si>
  <si>
    <t>Dickie</t>
  </si>
  <si>
    <t>Matthield</t>
  </si>
  <si>
    <t>retired</t>
  </si>
  <si>
    <t>Houk</t>
  </si>
  <si>
    <t>Volkers</t>
  </si>
  <si>
    <t>Herngsman</t>
  </si>
  <si>
    <t xml:space="preserve">Rays </t>
  </si>
  <si>
    <t>Law</t>
  </si>
  <si>
    <t>Group 10</t>
  </si>
  <si>
    <t>Thooft</t>
  </si>
  <si>
    <t>NDSU</t>
  </si>
  <si>
    <t>Bjorkquist</t>
  </si>
  <si>
    <t>Weber</t>
  </si>
  <si>
    <t>Russell</t>
  </si>
  <si>
    <t>Brewer</t>
  </si>
  <si>
    <t>McKee</t>
  </si>
  <si>
    <t>overall average vote</t>
  </si>
  <si>
    <t>group std</t>
  </si>
  <si>
    <t>ZE actual votes</t>
  </si>
  <si>
    <t>number of votes that preferred one over the other - lower is better</t>
  </si>
  <si>
    <t>ZE sled test for jury adequacy</t>
  </si>
  <si>
    <t>take away one juror at a time to see if result changes</t>
  </si>
  <si>
    <t>average of all votes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</si>
</sst>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4">
    <font>
      <sz val="10"/>
      <name val="Arial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Arial"/>
      <family val="2"/>
    </font>
    <font>
      <b/>
      <i/>
      <sz val="14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7" fillId="0" borderId="0"/>
    <xf numFmtId="0" fontId="1" fillId="0" borderId="0"/>
    <xf numFmtId="0" fontId="7" fillId="0" borderId="0"/>
  </cellStyleXfs>
  <cellXfs count="121">
    <xf numFmtId="0" fontId="0" fillId="0" borderId="0" xfId="0"/>
    <xf numFmtId="0" fontId="4" fillId="0" borderId="0" xfId="0" applyFont="1"/>
    <xf numFmtId="0" fontId="5" fillId="0" borderId="0" xfId="0" applyFont="1" applyProtection="1"/>
    <xf numFmtId="1" fontId="6" fillId="0" borderId="0" xfId="0" applyNumberFormat="1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right"/>
    </xf>
    <xf numFmtId="164" fontId="0" fillId="0" borderId="0" xfId="0" applyNumberFormat="1" applyAlignment="1" applyProtection="1">
      <alignment horizontal="center"/>
    </xf>
    <xf numFmtId="0" fontId="7" fillId="0" borderId="0" xfId="0" applyFont="1" applyProtection="1"/>
    <xf numFmtId="0" fontId="7" fillId="0" borderId="0" xfId="0" applyFont="1"/>
    <xf numFmtId="164" fontId="7" fillId="0" borderId="0" xfId="0" applyNumberFormat="1" applyFont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1" fontId="9" fillId="0" borderId="0" xfId="0" applyNumberFormat="1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>
      <alignment horizontal="center"/>
    </xf>
    <xf numFmtId="0" fontId="0" fillId="0" borderId="1" xfId="0" applyBorder="1"/>
    <xf numFmtId="1" fontId="3" fillId="0" borderId="1" xfId="1" applyNumberFormat="1" applyFont="1" applyFill="1" applyBorder="1" applyAlignment="1" applyProtection="1">
      <alignment horizontal="center"/>
    </xf>
    <xf numFmtId="164" fontId="7" fillId="0" borderId="1" xfId="0" applyNumberFormat="1" applyFont="1" applyFill="1" applyBorder="1" applyAlignment="1" applyProtection="1">
      <alignment horizontal="center"/>
    </xf>
    <xf numFmtId="2" fontId="3" fillId="0" borderId="1" xfId="1" applyNumberFormat="1" applyFont="1" applyFill="1" applyBorder="1" applyAlignment="1" applyProtection="1">
      <alignment horizontal="center"/>
    </xf>
    <xf numFmtId="164" fontId="8" fillId="0" borderId="1" xfId="0" applyNumberFormat="1" applyFont="1" applyBorder="1" applyAlignment="1" applyProtection="1">
      <alignment horizontal="center"/>
    </xf>
    <xf numFmtId="1" fontId="8" fillId="0" borderId="1" xfId="0" applyNumberFormat="1" applyFont="1" applyBorder="1" applyAlignment="1" applyProtection="1">
      <alignment horizontal="center"/>
    </xf>
    <xf numFmtId="0" fontId="8" fillId="0" borderId="1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" fontId="0" fillId="0" borderId="0" xfId="0" applyNumberFormat="1" applyFill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164" fontId="8" fillId="0" borderId="0" xfId="0" applyNumberFormat="1" applyFont="1" applyAlignment="1" applyProtection="1">
      <alignment horizontal="center"/>
    </xf>
    <xf numFmtId="0" fontId="0" fillId="0" borderId="0" xfId="0" applyAlignment="1">
      <alignment horizontal="center"/>
    </xf>
    <xf numFmtId="0" fontId="10" fillId="0" borderId="0" xfId="0" applyFont="1" applyFill="1" applyBorder="1" applyAlignment="1" applyProtection="1">
      <alignment horizontal="center"/>
    </xf>
    <xf numFmtId="1" fontId="10" fillId="0" borderId="0" xfId="0" applyNumberFormat="1" applyFont="1" applyFill="1" applyAlignment="1" applyProtection="1">
      <alignment horizontal="center"/>
    </xf>
    <xf numFmtId="1" fontId="10" fillId="0" borderId="0" xfId="0" applyNumberFormat="1" applyFont="1" applyAlignment="1" applyProtection="1">
      <alignment horizontal="center"/>
    </xf>
    <xf numFmtId="0" fontId="10" fillId="0" borderId="0" xfId="0" applyFont="1" applyAlignment="1" applyProtection="1">
      <alignment horizontal="center"/>
    </xf>
    <xf numFmtId="164" fontId="11" fillId="0" borderId="0" xfId="0" applyNumberFormat="1" applyFont="1" applyAlignment="1" applyProtection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0" fillId="0" borderId="0" xfId="0" applyAlignment="1">
      <alignment vertical="top" wrapText="1"/>
    </xf>
    <xf numFmtId="1" fontId="1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center"/>
    </xf>
    <xf numFmtId="1" fontId="8" fillId="0" borderId="0" xfId="0" applyNumberFormat="1" applyFont="1" applyAlignment="1" applyProtection="1">
      <alignment horizontal="center"/>
    </xf>
    <xf numFmtId="0" fontId="8" fillId="0" borderId="0" xfId="2" applyFont="1" applyBorder="1" applyAlignment="1" applyProtection="1">
      <alignment horizontal="center" wrapText="1"/>
    </xf>
    <xf numFmtId="2" fontId="8" fillId="0" borderId="0" xfId="2" applyNumberFormat="1" applyFont="1" applyAlignment="1">
      <alignment horizontal="center"/>
    </xf>
    <xf numFmtId="164" fontId="8" fillId="0" borderId="0" xfId="2" applyNumberFormat="1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/>
    </xf>
    <xf numFmtId="1" fontId="12" fillId="0" borderId="0" xfId="0" applyNumberFormat="1" applyFont="1" applyFill="1" applyAlignment="1" applyProtection="1">
      <alignment horizontal="center"/>
    </xf>
    <xf numFmtId="1" fontId="12" fillId="0" borderId="0" xfId="0" applyNumberFormat="1" applyFont="1" applyAlignment="1" applyProtection="1">
      <alignment horizontal="center"/>
    </xf>
    <xf numFmtId="0" fontId="12" fillId="0" borderId="0" xfId="0" applyFont="1" applyAlignment="1" applyProtection="1">
      <alignment horizontal="center"/>
    </xf>
    <xf numFmtId="164" fontId="13" fillId="0" borderId="0" xfId="0" applyNumberFormat="1" applyFont="1" applyAlignment="1" applyProtection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 applyBorder="1" applyProtection="1"/>
    <xf numFmtId="0" fontId="12" fillId="0" borderId="0" xfId="0" applyFont="1" applyProtection="1"/>
    <xf numFmtId="0" fontId="1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13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165" fontId="0" fillId="0" borderId="0" xfId="0" applyNumberFormat="1" applyFill="1" applyBorder="1" applyProtection="1"/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wrapText="1"/>
    </xf>
    <xf numFmtId="1" fontId="0" fillId="0" borderId="0" xfId="0" applyNumberFormat="1" applyFill="1" applyBorder="1" applyProtection="1"/>
    <xf numFmtId="1" fontId="8" fillId="0" borderId="0" xfId="0" applyNumberFormat="1" applyFont="1" applyProtection="1"/>
    <xf numFmtId="164" fontId="8" fillId="0" borderId="0" xfId="0" applyNumberFormat="1" applyFont="1" applyBorder="1" applyAlignment="1" applyProtection="1">
      <alignment horizontal="center"/>
    </xf>
    <xf numFmtId="1" fontId="8" fillId="0" borderId="0" xfId="0" applyNumberFormat="1" applyFont="1" applyFill="1" applyBorder="1" applyProtection="1"/>
    <xf numFmtId="1" fontId="8" fillId="0" borderId="0" xfId="0" applyNumberFormat="1" applyFont="1" applyFill="1" applyBorder="1" applyAlignment="1" applyProtection="1">
      <alignment horizontal="center"/>
    </xf>
    <xf numFmtId="1" fontId="0" fillId="0" borderId="0" xfId="0" applyNumberFormat="1" applyBorder="1" applyAlignment="1" applyProtection="1">
      <alignment horizontal="center"/>
    </xf>
    <xf numFmtId="2" fontId="8" fillId="0" borderId="0" xfId="0" applyNumberFormat="1" applyFont="1" applyBorder="1" applyAlignment="1" applyProtection="1">
      <alignment horizontal="left"/>
    </xf>
    <xf numFmtId="2" fontId="0" fillId="0" borderId="0" xfId="0" applyNumberFormat="1" applyBorder="1" applyAlignment="1" applyProtection="1">
      <alignment horizontal="center"/>
    </xf>
    <xf numFmtId="1" fontId="7" fillId="0" borderId="0" xfId="2" applyNumberFormat="1" applyFont="1" applyBorder="1" applyAlignment="1" applyProtection="1">
      <alignment horizontal="center"/>
    </xf>
    <xf numFmtId="2" fontId="7" fillId="0" borderId="0" xfId="2" applyNumberFormat="1" applyBorder="1" applyAlignment="1" applyProtection="1">
      <alignment horizontal="center"/>
    </xf>
    <xf numFmtId="0" fontId="7" fillId="0" borderId="0" xfId="2"/>
    <xf numFmtId="164" fontId="11" fillId="0" borderId="0" xfId="2" applyNumberFormat="1" applyFont="1" applyBorder="1" applyAlignment="1" applyProtection="1">
      <alignment horizontal="center"/>
    </xf>
    <xf numFmtId="2" fontId="7" fillId="0" borderId="0" xfId="2" applyNumberFormat="1" applyFont="1" applyBorder="1" applyAlignment="1" applyProtection="1">
      <alignment horizontal="left"/>
    </xf>
    <xf numFmtId="1" fontId="7" fillId="0" borderId="0" xfId="2" applyNumberFormat="1" applyBorder="1" applyAlignment="1" applyProtection="1">
      <alignment horizontal="center"/>
    </xf>
    <xf numFmtId="2" fontId="7" fillId="0" borderId="1" xfId="2" applyNumberFormat="1" applyFont="1" applyBorder="1" applyAlignment="1" applyProtection="1">
      <alignment horizontal="center"/>
    </xf>
    <xf numFmtId="164" fontId="8" fillId="0" borderId="1" xfId="2" applyNumberFormat="1" applyFont="1" applyBorder="1" applyAlignment="1" applyProtection="1">
      <alignment horizontal="center"/>
    </xf>
    <xf numFmtId="1" fontId="7" fillId="0" borderId="0" xfId="2" applyNumberFormat="1" applyFont="1" applyBorder="1" applyAlignment="1" applyProtection="1">
      <alignment horizontal="right"/>
    </xf>
    <xf numFmtId="2" fontId="7" fillId="0" borderId="1" xfId="2" applyNumberFormat="1" applyBorder="1" applyAlignment="1" applyProtection="1">
      <alignment horizontal="center"/>
    </xf>
    <xf numFmtId="164" fontId="7" fillId="0" borderId="1" xfId="2" applyNumberFormat="1" applyFont="1" applyFill="1" applyBorder="1" applyAlignment="1" applyProtection="1">
      <alignment horizontal="center"/>
    </xf>
    <xf numFmtId="164" fontId="7" fillId="0" borderId="0" xfId="2" applyNumberFormat="1" applyFont="1" applyBorder="1" applyAlignment="1" applyProtection="1">
      <alignment horizontal="left"/>
    </xf>
    <xf numFmtId="164" fontId="8" fillId="0" borderId="0" xfId="2" quotePrefix="1" applyNumberFormat="1" applyFont="1" applyBorder="1" applyAlignment="1" applyProtection="1">
      <alignment horizontal="center"/>
    </xf>
    <xf numFmtId="1" fontId="11" fillId="0" borderId="0" xfId="2" applyNumberFormat="1" applyFont="1" applyBorder="1" applyAlignment="1" applyProtection="1">
      <alignment horizontal="center"/>
    </xf>
    <xf numFmtId="1" fontId="8" fillId="0" borderId="0" xfId="0" applyNumberFormat="1" applyFont="1" applyBorder="1" applyAlignment="1" applyProtection="1">
      <alignment horizontal="left"/>
    </xf>
    <xf numFmtId="0" fontId="7" fillId="0" borderId="0" xfId="2" applyBorder="1"/>
    <xf numFmtId="0" fontId="10" fillId="0" borderId="0" xfId="2" applyFont="1" applyBorder="1"/>
    <xf numFmtId="0" fontId="7" fillId="0" borderId="0" xfId="2" applyFill="1" applyBorder="1"/>
    <xf numFmtId="0" fontId="10" fillId="0" borderId="0" xfId="2" applyFont="1" applyFill="1" applyBorder="1"/>
    <xf numFmtId="0" fontId="7" fillId="0" borderId="0" xfId="2" applyFont="1" applyAlignment="1">
      <alignment horizontal="right"/>
    </xf>
    <xf numFmtId="0" fontId="7" fillId="0" borderId="0" xfId="2" applyFont="1" applyFill="1" applyBorder="1"/>
    <xf numFmtId="0" fontId="7" fillId="0" borderId="0" xfId="2" applyFont="1" applyFill="1" applyBorder="1" applyAlignment="1">
      <alignment horizontal="center"/>
    </xf>
    <xf numFmtId="2" fontId="0" fillId="0" borderId="0" xfId="0" applyNumberFormat="1" applyAlignment="1" applyProtection="1">
      <alignment horizontal="center"/>
    </xf>
    <xf numFmtId="2" fontId="10" fillId="0" borderId="0" xfId="0" applyNumberFormat="1" applyFont="1" applyAlignment="1" applyProtection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5" xfId="0" applyNumberFormat="1" applyBorder="1"/>
    <xf numFmtId="2" fontId="0" fillId="0" borderId="1" xfId="0" applyNumberFormat="1" applyBorder="1"/>
    <xf numFmtId="0" fontId="1" fillId="0" borderId="0" xfId="3"/>
    <xf numFmtId="0" fontId="1" fillId="0" borderId="0" xfId="3" applyAlignment="1">
      <alignment horizontal="center"/>
    </xf>
    <xf numFmtId="0" fontId="1" fillId="0" borderId="2" xfId="3" applyBorder="1" applyAlignment="1">
      <alignment horizontal="left"/>
    </xf>
    <xf numFmtId="0" fontId="1" fillId="0" borderId="3" xfId="3" applyBorder="1" applyAlignment="1">
      <alignment horizontal="center"/>
    </xf>
    <xf numFmtId="0" fontId="1" fillId="0" borderId="4" xfId="3" applyBorder="1" applyAlignment="1">
      <alignment horizontal="right"/>
    </xf>
    <xf numFmtId="0" fontId="1" fillId="0" borderId="5" xfId="3" applyBorder="1"/>
    <xf numFmtId="0" fontId="1" fillId="0" borderId="5" xfId="3" applyBorder="1" applyAlignment="1">
      <alignment horizontal="center"/>
    </xf>
    <xf numFmtId="0" fontId="1" fillId="0" borderId="1" xfId="3" applyBorder="1"/>
    <xf numFmtId="0" fontId="1" fillId="0" borderId="1" xfId="3" applyBorder="1" applyAlignment="1">
      <alignment horizontal="center"/>
    </xf>
    <xf numFmtId="0" fontId="1" fillId="3" borderId="0" xfId="3" applyFill="1" applyAlignment="1">
      <alignment horizontal="center"/>
    </xf>
    <xf numFmtId="0" fontId="1" fillId="4" borderId="0" xfId="3" applyFill="1" applyAlignment="1">
      <alignment horizontal="center"/>
    </xf>
    <xf numFmtId="0" fontId="1" fillId="0" borderId="0" xfId="3" applyAlignment="1">
      <alignment horizontal="left"/>
    </xf>
    <xf numFmtId="0" fontId="11" fillId="0" borderId="0" xfId="3" applyFont="1" applyBorder="1" applyAlignment="1">
      <alignment horizontal="center"/>
    </xf>
    <xf numFmtId="0" fontId="1" fillId="0" borderId="0" xfId="3" applyAlignment="1">
      <alignment horizontal="center"/>
    </xf>
  </cellXfs>
  <cellStyles count="5">
    <cellStyle name="Bad" xfId="1" builtinId="27"/>
    <cellStyle name="Normal" xfId="0" builtinId="0"/>
    <cellStyle name="Normal 2" xfId="3"/>
    <cellStyle name="Normal 3" xfId="2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d/AppData/Local/Microsoft/Windows/Temporary%20Internet%20Files/Content.Outlook/3PZ2IGEZ/SAE%20CSC%202012%20Draft%20IC%20Scoreshee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tals and Awards"/>
      <sheetName val="Paper"/>
      <sheetName val="Static"/>
      <sheetName val="MSRP"/>
      <sheetName val="Subjective Handling "/>
      <sheetName val="Fuel Economy "/>
      <sheetName val="Noise"/>
      <sheetName val="Oral"/>
      <sheetName val="Acceleration"/>
      <sheetName val="Lab Emissions"/>
      <sheetName val="In Service Emissions"/>
      <sheetName val="Cold Start"/>
      <sheetName val="Objective Handling"/>
      <sheetName val="Penalties and Bonuses"/>
      <sheetName val="Vehicle Weigh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7">
          <cell r="J17">
            <v>114.57</v>
          </cell>
          <cell r="N17">
            <v>558.44000000000005</v>
          </cell>
        </row>
        <row r="18">
          <cell r="J18">
            <v>206.88</v>
          </cell>
          <cell r="N18">
            <v>888.97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0"/>
  <sheetViews>
    <sheetView tabSelected="1" workbookViewId="0">
      <selection activeCell="F14" sqref="F14"/>
    </sheetView>
  </sheetViews>
  <sheetFormatPr defaultRowHeight="12.75"/>
  <cols>
    <col min="1" max="1" width="42" customWidth="1"/>
    <col min="2" max="2" width="11" customWidth="1"/>
    <col min="3" max="3" width="21.42578125" customWidth="1"/>
    <col min="4" max="4" width="14.140625" customWidth="1"/>
    <col min="5" max="7" width="16.85546875" customWidth="1"/>
    <col min="8" max="8" width="11.42578125" customWidth="1"/>
    <col min="9" max="9" width="12.28515625" customWidth="1"/>
    <col min="10" max="10" width="10.42578125" customWidth="1"/>
    <col min="11" max="11" width="13.7109375" customWidth="1"/>
    <col min="12" max="12" width="13.28515625" customWidth="1"/>
    <col min="13" max="13" width="12.28515625" customWidth="1"/>
    <col min="14" max="14" width="14.28515625" customWidth="1"/>
    <col min="15" max="15" width="12.7109375" customWidth="1"/>
    <col min="16" max="16" width="12.42578125" customWidth="1"/>
    <col min="17" max="17" width="11" customWidth="1"/>
  </cols>
  <sheetData>
    <row r="1" spans="1:16" s="1" customFormat="1" ht="18">
      <c r="A1" s="1" t="s">
        <v>0</v>
      </c>
    </row>
    <row r="2" spans="1:16" ht="18.75">
      <c r="A2" s="2"/>
      <c r="B2" s="3"/>
      <c r="C2" s="4"/>
      <c r="D2" s="5"/>
      <c r="E2" s="6"/>
      <c r="F2" s="7"/>
      <c r="G2" s="7"/>
      <c r="H2" s="5"/>
      <c r="I2" s="4"/>
      <c r="J2" s="4"/>
      <c r="K2" s="4"/>
      <c r="L2" s="4"/>
      <c r="M2" s="4"/>
      <c r="N2" s="4"/>
      <c r="O2" s="4"/>
      <c r="P2" s="4"/>
    </row>
    <row r="3" spans="1:16" s="9" customFormat="1">
      <c r="A3" s="8"/>
      <c r="D3" s="5"/>
      <c r="E3" s="6"/>
      <c r="F3" s="10"/>
      <c r="G3" s="10"/>
      <c r="H3" s="11"/>
      <c r="I3" s="8"/>
      <c r="J3" s="8"/>
      <c r="K3" s="8"/>
      <c r="L3" s="8"/>
      <c r="M3" s="8"/>
      <c r="N3" s="8"/>
      <c r="O3" s="8"/>
      <c r="P3" s="8"/>
    </row>
    <row r="4" spans="1:16">
      <c r="A4" s="12"/>
      <c r="C4" s="13" t="s">
        <v>1</v>
      </c>
      <c r="D4" s="13" t="s">
        <v>2</v>
      </c>
      <c r="E4" s="13" t="s">
        <v>3</v>
      </c>
      <c r="F4" s="13" t="s">
        <v>4</v>
      </c>
      <c r="G4" s="13" t="s">
        <v>5</v>
      </c>
      <c r="H4" s="14"/>
      <c r="I4" s="4"/>
      <c r="J4" s="4"/>
      <c r="K4" s="4"/>
      <c r="L4" s="4"/>
      <c r="M4" s="4"/>
      <c r="N4" s="4"/>
      <c r="O4" s="4"/>
      <c r="P4" s="4"/>
    </row>
    <row r="5" spans="1:16">
      <c r="A5" s="4"/>
      <c r="B5" s="15" t="s">
        <v>6</v>
      </c>
      <c r="C5" s="16" t="s">
        <v>7</v>
      </c>
      <c r="D5" s="16"/>
      <c r="E5" s="16" t="s">
        <v>7</v>
      </c>
      <c r="F5" s="16" t="s">
        <v>8</v>
      </c>
      <c r="G5" s="16" t="s">
        <v>7</v>
      </c>
      <c r="H5" s="16" t="s">
        <v>9</v>
      </c>
      <c r="I5" s="16"/>
      <c r="J5" s="17"/>
      <c r="K5" s="17"/>
      <c r="L5" s="18"/>
      <c r="M5" s="18"/>
      <c r="N5" s="18"/>
      <c r="O5" s="18"/>
      <c r="P5" s="19"/>
    </row>
    <row r="6" spans="1:16" ht="15">
      <c r="A6" s="20" t="s">
        <v>10</v>
      </c>
      <c r="B6" s="21"/>
      <c r="C6" s="22">
        <f>IF(B6="DNF", 0,(10^(($B$18-B6)/10)*75))</f>
        <v>75</v>
      </c>
      <c r="D6" s="22"/>
      <c r="E6" s="23">
        <v>1.68</v>
      </c>
      <c r="F6" s="24">
        <f>IF(E6="DNF", 0,(-($E$14*E6)+$E$15))</f>
        <v>0</v>
      </c>
      <c r="G6" s="25">
        <f>C6+F6</f>
        <v>75</v>
      </c>
      <c r="H6" s="26" t="e">
        <f>RANK(G6,$G$6:$G$10)</f>
        <v>#VALUE!</v>
      </c>
      <c r="I6" s="27"/>
      <c r="J6" s="28"/>
      <c r="K6" s="29"/>
      <c r="L6" s="30"/>
      <c r="M6" s="31"/>
      <c r="N6" s="97"/>
      <c r="O6" s="30"/>
      <c r="P6" s="32"/>
    </row>
    <row r="7" spans="1:16" s="39" customFormat="1" ht="15">
      <c r="A7" s="20" t="s">
        <v>11</v>
      </c>
      <c r="B7" s="21"/>
      <c r="C7" s="22">
        <f t="shared" ref="C7:C10" si="0">IF(B7="DNF", 0,(10^(($B$18-B7)/10)*75))</f>
        <v>75</v>
      </c>
      <c r="D7" s="22"/>
      <c r="E7" s="23" t="s">
        <v>2</v>
      </c>
      <c r="F7" s="24" t="e">
        <f t="shared" ref="F7:F10" si="1">IF(E7="DNF", 0,(-($E$14*E7)+$E$15))</f>
        <v>#VALUE!</v>
      </c>
      <c r="G7" s="25" t="e">
        <f t="shared" ref="G7:G10" si="2">C7+F7</f>
        <v>#VALUE!</v>
      </c>
      <c r="H7" s="26" t="e">
        <f t="shared" ref="H7:H10" si="3">RANK(G7,$G$6:$G$10)</f>
        <v>#VALUE!</v>
      </c>
      <c r="I7" s="33"/>
      <c r="J7" s="34"/>
      <c r="K7" s="35"/>
      <c r="L7" s="36"/>
      <c r="M7" s="37"/>
      <c r="N7" s="98"/>
      <c r="O7" s="36"/>
      <c r="P7" s="38"/>
    </row>
    <row r="8" spans="1:16" ht="15.75" thickBot="1">
      <c r="A8" s="20" t="s">
        <v>12</v>
      </c>
      <c r="B8" s="21"/>
      <c r="C8" s="22">
        <f t="shared" si="0"/>
        <v>75</v>
      </c>
      <c r="D8" s="22"/>
      <c r="E8" s="23" t="s">
        <v>2</v>
      </c>
      <c r="F8" s="24" t="e">
        <f t="shared" si="1"/>
        <v>#VALUE!</v>
      </c>
      <c r="G8" s="25" t="e">
        <f t="shared" si="2"/>
        <v>#VALUE!</v>
      </c>
      <c r="H8" s="26" t="e">
        <f t="shared" si="3"/>
        <v>#VALUE!</v>
      </c>
      <c r="I8" s="27"/>
      <c r="J8" s="28"/>
      <c r="K8" s="29"/>
      <c r="L8" s="30"/>
      <c r="M8" s="31"/>
      <c r="N8" s="30"/>
      <c r="O8" s="30"/>
      <c r="P8" s="32"/>
    </row>
    <row r="9" spans="1:16" ht="15.75" thickBot="1">
      <c r="A9" s="20" t="s">
        <v>13</v>
      </c>
      <c r="B9" s="21"/>
      <c r="C9" s="22">
        <f t="shared" si="0"/>
        <v>75</v>
      </c>
      <c r="D9" s="22"/>
      <c r="E9" s="23">
        <v>1.47</v>
      </c>
      <c r="F9" s="24">
        <f t="shared" si="1"/>
        <v>75</v>
      </c>
      <c r="G9" s="25">
        <f t="shared" si="2"/>
        <v>150</v>
      </c>
      <c r="H9" s="26" t="e">
        <f t="shared" si="3"/>
        <v>#VALUE!</v>
      </c>
      <c r="I9" s="27"/>
      <c r="J9" s="28"/>
      <c r="K9" s="29"/>
      <c r="L9" s="99" t="s">
        <v>25</v>
      </c>
      <c r="M9" s="100" t="s">
        <v>26</v>
      </c>
      <c r="N9" s="101" t="s">
        <v>27</v>
      </c>
      <c r="O9" s="30"/>
      <c r="P9" s="32"/>
    </row>
    <row r="10" spans="1:16" ht="15">
      <c r="A10" s="20" t="s">
        <v>14</v>
      </c>
      <c r="B10" s="21"/>
      <c r="C10" s="22">
        <f t="shared" si="0"/>
        <v>75</v>
      </c>
      <c r="D10" s="22"/>
      <c r="E10" s="23" t="s">
        <v>2</v>
      </c>
      <c r="F10" s="24" t="e">
        <f t="shared" si="1"/>
        <v>#VALUE!</v>
      </c>
      <c r="G10" s="25" t="e">
        <f t="shared" si="2"/>
        <v>#VALUE!</v>
      </c>
      <c r="H10" s="26" t="e">
        <f t="shared" si="3"/>
        <v>#VALUE!</v>
      </c>
      <c r="I10" s="27"/>
      <c r="J10" s="28"/>
      <c r="K10" s="29"/>
      <c r="L10" s="102" t="s">
        <v>28</v>
      </c>
      <c r="M10" s="103">
        <v>1</v>
      </c>
      <c r="N10" s="105">
        <v>1.4736842105263157</v>
      </c>
      <c r="O10" s="30"/>
      <c r="P10" s="32"/>
    </row>
    <row r="11" spans="1:16">
      <c r="A11" s="40"/>
      <c r="B11" s="41"/>
      <c r="C11" s="42"/>
      <c r="D11" s="42"/>
      <c r="E11" s="43"/>
      <c r="F11" s="44"/>
      <c r="G11" s="44"/>
      <c r="H11" s="13"/>
      <c r="I11" s="27"/>
      <c r="J11" s="28"/>
      <c r="K11" s="29"/>
      <c r="L11" s="20" t="s">
        <v>29</v>
      </c>
      <c r="M11" s="104">
        <v>2</v>
      </c>
      <c r="N11" s="106">
        <v>1.6842105263157894</v>
      </c>
      <c r="O11" s="30"/>
      <c r="P11" s="32"/>
    </row>
    <row r="12" spans="1:16" ht="25.5">
      <c r="A12" s="40"/>
      <c r="B12" s="41"/>
      <c r="C12" s="42"/>
      <c r="D12" s="45" t="s">
        <v>15</v>
      </c>
      <c r="E12" s="46">
        <f>MIN(E6:E10)</f>
        <v>1.47</v>
      </c>
      <c r="F12" s="44"/>
      <c r="G12" s="44"/>
      <c r="H12" s="13"/>
      <c r="I12" s="27"/>
      <c r="J12" s="28"/>
      <c r="K12" s="29"/>
      <c r="L12" s="30"/>
      <c r="M12" s="31"/>
      <c r="N12" s="30"/>
      <c r="O12" s="30"/>
      <c r="P12" s="32"/>
    </row>
    <row r="13" spans="1:16" s="54" customFormat="1">
      <c r="A13" s="40"/>
      <c r="B13" s="41"/>
      <c r="C13" s="42"/>
      <c r="D13" s="47" t="s">
        <v>16</v>
      </c>
      <c r="E13" s="46">
        <f>MAX(E6:E10)</f>
        <v>1.68</v>
      </c>
      <c r="F13" s="44"/>
      <c r="G13" s="44"/>
      <c r="H13" s="13"/>
      <c r="I13" s="48"/>
      <c r="J13" s="49"/>
      <c r="K13" s="50"/>
      <c r="L13" s="51"/>
      <c r="M13" s="52"/>
      <c r="N13" s="51"/>
      <c r="O13" s="51"/>
      <c r="P13" s="53"/>
    </row>
    <row r="14" spans="1:16" s="54" customFormat="1">
      <c r="A14" s="40"/>
      <c r="B14" s="41"/>
      <c r="C14" s="42"/>
      <c r="D14" s="47" t="s">
        <v>17</v>
      </c>
      <c r="E14" s="47">
        <f>75/(E13-E12)</f>
        <v>357.14285714285722</v>
      </c>
      <c r="F14" s="44"/>
      <c r="G14" s="13"/>
      <c r="H14" s="55"/>
      <c r="I14" s="56"/>
      <c r="J14" s="56"/>
    </row>
    <row r="15" spans="1:16">
      <c r="A15" s="40"/>
      <c r="B15" s="57"/>
      <c r="C15" s="58"/>
      <c r="D15" s="47" t="s">
        <v>18</v>
      </c>
      <c r="E15" s="47">
        <f>E14*E13</f>
        <v>600.00000000000011</v>
      </c>
      <c r="F15" s="44"/>
      <c r="G15" s="44"/>
      <c r="H15" s="13"/>
      <c r="I15" s="59"/>
      <c r="J15" s="60"/>
      <c r="K15" s="60"/>
      <c r="L15" s="60"/>
    </row>
    <row r="16" spans="1:16">
      <c r="A16" s="40"/>
      <c r="B16" s="61"/>
      <c r="C16" s="62"/>
      <c r="D16" s="42"/>
      <c r="E16" s="43"/>
      <c r="F16" s="44"/>
      <c r="G16" s="44"/>
      <c r="H16" s="13"/>
      <c r="I16" s="59"/>
      <c r="J16" s="63"/>
      <c r="K16" s="64"/>
      <c r="L16" s="60"/>
    </row>
    <row r="17" spans="1:12">
      <c r="A17" s="65"/>
      <c r="B17" s="66"/>
      <c r="C17" s="66"/>
      <c r="D17" s="66"/>
      <c r="E17" s="66"/>
      <c r="F17" s="65"/>
      <c r="G17" s="65"/>
      <c r="H17" s="65"/>
      <c r="I17" s="59"/>
      <c r="J17" s="63"/>
      <c r="K17" s="67"/>
      <c r="L17" s="60"/>
    </row>
    <row r="18" spans="1:12">
      <c r="A18" s="68" t="s">
        <v>19</v>
      </c>
      <c r="B18" s="44">
        <f>MIN(B6:B16)</f>
        <v>0</v>
      </c>
      <c r="C18" s="69"/>
      <c r="D18" s="69"/>
      <c r="E18" s="69"/>
      <c r="F18" s="69"/>
      <c r="G18" s="69"/>
      <c r="H18" s="62"/>
      <c r="I18" s="59"/>
      <c r="J18" s="60"/>
      <c r="K18" s="60"/>
      <c r="L18" s="60"/>
    </row>
    <row r="19" spans="1:12">
      <c r="C19" s="69"/>
      <c r="D19" s="69"/>
      <c r="E19" s="69"/>
      <c r="F19" s="69"/>
      <c r="G19" s="69"/>
      <c r="H19" s="62"/>
      <c r="I19" s="59"/>
      <c r="J19" s="60"/>
      <c r="K19" s="60"/>
      <c r="L19" s="60"/>
    </row>
    <row r="20" spans="1:12">
      <c r="A20" s="70"/>
      <c r="B20" s="71"/>
      <c r="C20" s="69"/>
      <c r="D20" s="69"/>
      <c r="E20" s="69"/>
      <c r="F20" s="69"/>
      <c r="G20" s="69"/>
      <c r="H20" s="62"/>
      <c r="I20" s="59"/>
      <c r="J20" s="60"/>
      <c r="K20" s="60"/>
      <c r="L20" s="60"/>
    </row>
    <row r="21" spans="1:12">
      <c r="A21" s="72"/>
      <c r="B21" s="73" t="s">
        <v>20</v>
      </c>
      <c r="C21" s="69"/>
      <c r="D21" s="69"/>
      <c r="E21" s="69"/>
      <c r="F21" s="69"/>
      <c r="G21" s="69"/>
      <c r="H21" s="62"/>
      <c r="I21" s="59"/>
      <c r="J21" s="60"/>
      <c r="K21" s="60"/>
      <c r="L21" s="60"/>
    </row>
    <row r="22" spans="1:12">
      <c r="A22" s="72"/>
      <c r="B22" s="74"/>
      <c r="C22" s="69"/>
      <c r="D22" s="69"/>
      <c r="E22" s="69"/>
      <c r="F22" s="69"/>
      <c r="G22" s="69"/>
      <c r="H22" s="62"/>
      <c r="I22" s="59"/>
      <c r="J22" s="60"/>
      <c r="K22" s="60"/>
      <c r="L22" s="60"/>
    </row>
    <row r="23" spans="1:12">
      <c r="A23" s="75"/>
      <c r="B23" s="76"/>
      <c r="C23" s="47"/>
      <c r="D23" s="47"/>
      <c r="E23" s="77"/>
      <c r="F23" s="78"/>
      <c r="G23" s="69"/>
      <c r="H23" s="62"/>
      <c r="I23" s="59"/>
      <c r="J23" s="60"/>
      <c r="K23" s="60"/>
      <c r="L23" s="60"/>
    </row>
    <row r="24" spans="1:12">
      <c r="A24" s="75"/>
      <c r="B24" s="79" t="s">
        <v>21</v>
      </c>
      <c r="C24" s="47"/>
      <c r="D24" s="47"/>
      <c r="E24" s="77"/>
      <c r="F24" s="78"/>
      <c r="G24" s="69"/>
      <c r="H24" s="62"/>
      <c r="I24" s="59"/>
      <c r="J24" s="60"/>
      <c r="K24" s="60"/>
      <c r="L24" s="60"/>
    </row>
    <row r="25" spans="1:12">
      <c r="A25" s="80"/>
      <c r="B25" s="81" t="s">
        <v>22</v>
      </c>
      <c r="C25" s="82" t="s">
        <v>7</v>
      </c>
      <c r="D25" s="47"/>
      <c r="E25" s="47"/>
      <c r="F25" s="78"/>
      <c r="G25" s="69"/>
      <c r="H25" s="62"/>
      <c r="I25" s="59"/>
      <c r="J25" s="60"/>
      <c r="K25" s="60"/>
      <c r="L25" s="60"/>
    </row>
    <row r="26" spans="1:12">
      <c r="A26" s="83" t="s">
        <v>23</v>
      </c>
      <c r="B26" s="84">
        <v>60</v>
      </c>
      <c r="C26" s="85">
        <f>(10^((60-B26)/10)*75)</f>
        <v>75</v>
      </c>
      <c r="D26" s="86" t="s">
        <v>24</v>
      </c>
      <c r="E26" s="47"/>
      <c r="F26" s="78"/>
      <c r="G26" s="69"/>
      <c r="H26" s="62"/>
      <c r="I26" s="59"/>
      <c r="J26" s="60"/>
      <c r="K26" s="60"/>
      <c r="L26" s="60"/>
    </row>
    <row r="27" spans="1:12">
      <c r="A27" s="80"/>
      <c r="B27" s="84">
        <f>B26+0.5</f>
        <v>60.5</v>
      </c>
      <c r="C27" s="85">
        <f t="shared" ref="C27:C42" si="4">(10^((60-B27)/10)*75)</f>
        <v>66.843820360030904</v>
      </c>
      <c r="D27" s="47"/>
      <c r="E27" s="47"/>
      <c r="F27" s="78"/>
      <c r="G27" s="69"/>
      <c r="H27" s="62"/>
      <c r="I27" s="59"/>
      <c r="J27" s="60"/>
      <c r="K27" s="60"/>
      <c r="L27" s="60"/>
    </row>
    <row r="28" spans="1:12">
      <c r="A28" s="80"/>
      <c r="B28" s="84">
        <f t="shared" ref="B28:B42" si="5">B27+0.5</f>
        <v>61</v>
      </c>
      <c r="C28" s="85">
        <f t="shared" si="4"/>
        <v>59.574617604321112</v>
      </c>
      <c r="D28" s="47"/>
      <c r="E28" s="47"/>
      <c r="F28" s="78"/>
      <c r="G28" s="69"/>
      <c r="H28" s="62"/>
      <c r="I28" s="59"/>
      <c r="J28" s="60"/>
      <c r="K28" s="60"/>
      <c r="L28" s="60"/>
    </row>
    <row r="29" spans="1:12">
      <c r="A29" s="80"/>
      <c r="B29" s="84">
        <f t="shared" si="5"/>
        <v>61.5</v>
      </c>
      <c r="C29" s="85">
        <f t="shared" si="4"/>
        <v>53.095933828810345</v>
      </c>
      <c r="D29" s="47"/>
      <c r="E29" s="47"/>
      <c r="F29" s="78"/>
      <c r="G29" s="69"/>
      <c r="H29" s="62"/>
      <c r="I29" s="59"/>
      <c r="J29" s="60"/>
      <c r="K29" s="60"/>
      <c r="L29" s="60"/>
    </row>
    <row r="30" spans="1:12">
      <c r="A30" s="80"/>
      <c r="B30" s="84">
        <f t="shared" si="5"/>
        <v>62</v>
      </c>
      <c r="C30" s="85">
        <f t="shared" si="4"/>
        <v>47.321800836014496</v>
      </c>
      <c r="D30" s="47"/>
      <c r="E30" s="47"/>
      <c r="F30" s="78"/>
      <c r="G30" s="69"/>
      <c r="H30" s="62"/>
      <c r="I30" s="59"/>
      <c r="J30" s="60"/>
      <c r="K30" s="60"/>
      <c r="L30" s="60"/>
    </row>
    <row r="31" spans="1:12">
      <c r="A31" s="80"/>
      <c r="B31" s="84">
        <f t="shared" si="5"/>
        <v>62.5</v>
      </c>
      <c r="C31" s="85">
        <f t="shared" si="4"/>
        <v>42.175599389276179</v>
      </c>
      <c r="D31" s="47"/>
      <c r="E31" s="47"/>
      <c r="F31" s="78"/>
      <c r="G31" s="69"/>
      <c r="H31" s="62"/>
      <c r="I31" s="59"/>
      <c r="J31" s="60"/>
      <c r="K31" s="60"/>
      <c r="L31" s="60"/>
    </row>
    <row r="32" spans="1:12">
      <c r="A32" s="80"/>
      <c r="B32" s="84">
        <f t="shared" si="5"/>
        <v>63</v>
      </c>
      <c r="C32" s="85">
        <f t="shared" si="4"/>
        <v>37.589042522045418</v>
      </c>
      <c r="D32" s="87"/>
      <c r="E32" s="47"/>
      <c r="F32" s="88"/>
      <c r="G32" s="89"/>
      <c r="H32" s="62"/>
      <c r="I32" s="59"/>
      <c r="J32" s="60"/>
      <c r="K32" s="60"/>
      <c r="L32" s="60"/>
    </row>
    <row r="33" spans="1:12">
      <c r="A33" s="80"/>
      <c r="B33" s="84">
        <f t="shared" si="5"/>
        <v>63.5</v>
      </c>
      <c r="C33" s="85">
        <f t="shared" si="4"/>
        <v>33.501269411322234</v>
      </c>
      <c r="D33" s="47"/>
      <c r="E33" s="47"/>
      <c r="F33" s="78"/>
      <c r="G33" s="69"/>
      <c r="H33" s="62"/>
      <c r="I33" s="59"/>
      <c r="J33" s="60"/>
      <c r="K33" s="60"/>
      <c r="L33" s="60"/>
    </row>
    <row r="34" spans="1:12">
      <c r="A34" s="90"/>
      <c r="B34" s="84">
        <f t="shared" si="5"/>
        <v>64</v>
      </c>
      <c r="C34" s="85">
        <f t="shared" si="4"/>
        <v>29.858037791512292</v>
      </c>
      <c r="D34" s="90"/>
      <c r="E34" s="90"/>
      <c r="F34" s="91"/>
      <c r="G34" s="60"/>
      <c r="H34" s="60"/>
      <c r="I34" s="59"/>
      <c r="J34" s="60"/>
      <c r="K34" s="60"/>
      <c r="L34" s="60"/>
    </row>
    <row r="35" spans="1:12">
      <c r="A35" s="90"/>
      <c r="B35" s="84">
        <f t="shared" si="5"/>
        <v>64.5</v>
      </c>
      <c r="C35" s="85">
        <f t="shared" si="4"/>
        <v>26.611004192518156</v>
      </c>
      <c r="D35" s="92"/>
      <c r="E35" s="92"/>
      <c r="F35" s="93"/>
      <c r="G35" s="59"/>
      <c r="H35" s="59"/>
      <c r="I35" s="59"/>
      <c r="J35" s="60"/>
      <c r="K35" s="60"/>
      <c r="L35" s="60"/>
    </row>
    <row r="36" spans="1:12">
      <c r="A36" s="77"/>
      <c r="B36" s="84">
        <f t="shared" si="5"/>
        <v>65</v>
      </c>
      <c r="C36" s="85">
        <f t="shared" si="4"/>
        <v>23.717082451262847</v>
      </c>
      <c r="D36" s="92"/>
      <c r="E36" s="92"/>
      <c r="F36" s="93"/>
      <c r="G36" s="59"/>
      <c r="H36" s="59"/>
      <c r="I36" s="59"/>
    </row>
    <row r="37" spans="1:12">
      <c r="A37" s="77"/>
      <c r="B37" s="84">
        <f t="shared" si="5"/>
        <v>65.5</v>
      </c>
      <c r="C37" s="85">
        <f t="shared" si="4"/>
        <v>21.1378719844834</v>
      </c>
      <c r="D37" s="92"/>
      <c r="E37" s="92"/>
      <c r="F37" s="93"/>
      <c r="G37" s="59"/>
      <c r="H37" s="59"/>
      <c r="I37" s="59"/>
    </row>
    <row r="38" spans="1:12">
      <c r="A38" s="77"/>
      <c r="B38" s="84">
        <f t="shared" si="5"/>
        <v>66</v>
      </c>
      <c r="C38" s="85">
        <f t="shared" si="4"/>
        <v>18.839148236321851</v>
      </c>
      <c r="D38" s="92"/>
      <c r="E38" s="92"/>
      <c r="F38" s="93"/>
      <c r="G38" s="59"/>
      <c r="H38" s="59"/>
      <c r="I38" s="59"/>
    </row>
    <row r="39" spans="1:12">
      <c r="A39" s="77"/>
      <c r="B39" s="84">
        <f t="shared" si="5"/>
        <v>66.5</v>
      </c>
      <c r="C39" s="85">
        <f t="shared" si="4"/>
        <v>16.790408539262543</v>
      </c>
      <c r="D39" s="92"/>
      <c r="E39" s="92"/>
      <c r="F39" s="93"/>
      <c r="G39" s="59"/>
      <c r="H39" s="59"/>
      <c r="I39" s="59"/>
    </row>
    <row r="40" spans="1:12">
      <c r="A40" s="77"/>
      <c r="B40" s="84">
        <f t="shared" si="5"/>
        <v>67</v>
      </c>
      <c r="C40" s="85">
        <f t="shared" si="4"/>
        <v>14.964467362266596</v>
      </c>
      <c r="D40" s="92"/>
      <c r="E40" s="92"/>
      <c r="F40" s="93"/>
      <c r="G40" s="59"/>
      <c r="H40" s="59"/>
      <c r="I40" s="59"/>
    </row>
    <row r="41" spans="1:12">
      <c r="A41" s="77"/>
      <c r="B41" s="84">
        <f t="shared" si="5"/>
        <v>67.5</v>
      </c>
      <c r="C41" s="85">
        <f t="shared" si="4"/>
        <v>13.337095575291917</v>
      </c>
      <c r="D41" s="92"/>
      <c r="E41" s="92"/>
      <c r="F41" s="93"/>
      <c r="G41" s="59"/>
      <c r="H41" s="59"/>
      <c r="I41" s="59"/>
    </row>
    <row r="42" spans="1:12">
      <c r="A42" s="94"/>
      <c r="B42" s="84">
        <f t="shared" si="5"/>
        <v>68</v>
      </c>
      <c r="C42" s="85">
        <f t="shared" si="4"/>
        <v>11.886698943458349</v>
      </c>
      <c r="D42" s="95"/>
      <c r="E42" s="92"/>
      <c r="F42" s="93"/>
      <c r="G42" s="59"/>
      <c r="H42" s="59"/>
      <c r="I42" s="59"/>
    </row>
    <row r="43" spans="1:12">
      <c r="B43" s="77"/>
      <c r="C43" s="76"/>
      <c r="D43" s="96"/>
      <c r="E43" s="59"/>
      <c r="F43" s="59"/>
      <c r="G43" s="59"/>
      <c r="H43" s="59"/>
      <c r="I43" s="59"/>
    </row>
    <row r="44" spans="1:12">
      <c r="B44" s="77"/>
      <c r="C44" s="76"/>
      <c r="D44" s="96"/>
      <c r="E44" s="59"/>
      <c r="F44" s="59"/>
      <c r="G44" s="59"/>
      <c r="H44" s="59"/>
      <c r="I44" s="59"/>
    </row>
    <row r="45" spans="1:12">
      <c r="B45" s="77"/>
      <c r="C45" s="76"/>
      <c r="D45" s="95"/>
      <c r="E45" s="59"/>
      <c r="F45" s="59"/>
      <c r="G45" s="59"/>
      <c r="H45" s="59"/>
      <c r="I45" s="59"/>
    </row>
    <row r="46" spans="1:12">
      <c r="B46" s="59"/>
      <c r="C46" s="59"/>
      <c r="D46" s="59"/>
      <c r="E46" s="59"/>
      <c r="F46" s="59"/>
      <c r="G46" s="59"/>
      <c r="H46" s="59"/>
      <c r="I46" s="59"/>
    </row>
    <row r="47" spans="1:12">
      <c r="B47" s="59"/>
      <c r="C47" s="59"/>
      <c r="D47" s="59"/>
      <c r="E47" s="59"/>
      <c r="F47" s="59"/>
      <c r="G47" s="59"/>
      <c r="H47" s="59"/>
      <c r="I47" s="59"/>
    </row>
    <row r="48" spans="1:12">
      <c r="B48" s="59"/>
      <c r="C48" s="59"/>
      <c r="D48" s="59"/>
      <c r="E48" s="59"/>
      <c r="F48" s="59"/>
      <c r="G48" s="59"/>
      <c r="H48" s="59"/>
      <c r="I48" s="59"/>
    </row>
    <row r="49" spans="2:9">
      <c r="B49" s="59"/>
      <c r="C49" s="59"/>
      <c r="D49" s="59"/>
      <c r="E49" s="59"/>
      <c r="F49" s="59"/>
      <c r="G49" s="59"/>
      <c r="H49" s="59"/>
      <c r="I49" s="59"/>
    </row>
    <row r="50" spans="2:9">
      <c r="B50" s="59"/>
      <c r="C50" s="59"/>
      <c r="D50" s="59"/>
      <c r="E50" s="59"/>
      <c r="F50" s="59"/>
      <c r="G50" s="59"/>
      <c r="H50" s="59"/>
      <c r="I50" s="59"/>
    </row>
  </sheetData>
  <printOptions gridLines="1"/>
  <pageMargins left="0.75" right="0.75" top="0.5" bottom="0.5" header="0.5" footer="0.5"/>
  <pageSetup scale="75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59"/>
  <sheetViews>
    <sheetView workbookViewId="0"/>
  </sheetViews>
  <sheetFormatPr defaultRowHeight="15"/>
  <cols>
    <col min="1" max="1" width="15.85546875" style="107" customWidth="1"/>
    <col min="2" max="2" width="13.7109375" style="107" bestFit="1" customWidth="1"/>
    <col min="3" max="4" width="9.140625" style="108"/>
    <col min="5" max="5" width="10.42578125" style="108" customWidth="1"/>
    <col min="6" max="9" width="9.140625" style="108"/>
    <col min="10" max="16384" width="9.140625" style="107"/>
  </cols>
  <sheetData>
    <row r="1" spans="1:11">
      <c r="A1" s="107" t="s">
        <v>30</v>
      </c>
    </row>
    <row r="2" spans="1:11" ht="15.75" thickBot="1"/>
    <row r="3" spans="1:11" ht="15.75" thickBot="1">
      <c r="A3" s="107" t="s">
        <v>31</v>
      </c>
      <c r="E3" s="109" t="s">
        <v>25</v>
      </c>
      <c r="F3" s="110" t="s">
        <v>26</v>
      </c>
      <c r="G3" s="111" t="s">
        <v>27</v>
      </c>
      <c r="I3" s="109" t="s">
        <v>25</v>
      </c>
      <c r="J3" s="110" t="s">
        <v>26</v>
      </c>
      <c r="K3" s="111" t="s">
        <v>27</v>
      </c>
    </row>
    <row r="4" spans="1:11">
      <c r="A4" s="108" t="s">
        <v>32</v>
      </c>
      <c r="B4" s="108" t="s">
        <v>33</v>
      </c>
      <c r="C4" s="108" t="s">
        <v>34</v>
      </c>
      <c r="E4" s="112" t="s">
        <v>35</v>
      </c>
      <c r="F4" s="113">
        <v>1</v>
      </c>
      <c r="G4" s="112">
        <v>2</v>
      </c>
      <c r="I4" s="112" t="s">
        <v>28</v>
      </c>
      <c r="J4" s="113">
        <v>1</v>
      </c>
      <c r="K4" s="112">
        <v>1.4736842105263157</v>
      </c>
    </row>
    <row r="5" spans="1:11">
      <c r="A5" s="108" t="s">
        <v>36</v>
      </c>
      <c r="B5" s="108" t="s">
        <v>37</v>
      </c>
      <c r="C5" s="108" t="s">
        <v>34</v>
      </c>
      <c r="E5" s="114" t="s">
        <v>38</v>
      </c>
      <c r="F5" s="115">
        <v>2</v>
      </c>
      <c r="G5" s="114">
        <v>2.1454545454545455</v>
      </c>
      <c r="I5" s="114" t="s">
        <v>29</v>
      </c>
      <c r="J5" s="115">
        <v>2</v>
      </c>
      <c r="K5" s="114">
        <v>1.6842105263157894</v>
      </c>
    </row>
    <row r="6" spans="1:11">
      <c r="A6" s="108" t="s">
        <v>39</v>
      </c>
      <c r="B6" s="108" t="s">
        <v>40</v>
      </c>
      <c r="C6" s="108" t="s">
        <v>41</v>
      </c>
      <c r="E6" s="114" t="s">
        <v>33</v>
      </c>
      <c r="F6" s="115">
        <v>3</v>
      </c>
      <c r="G6" s="114">
        <v>2.2363636363636363</v>
      </c>
    </row>
    <row r="7" spans="1:11">
      <c r="A7" s="108" t="s">
        <v>42</v>
      </c>
      <c r="B7" s="108" t="s">
        <v>43</v>
      </c>
      <c r="C7" s="108" t="s">
        <v>44</v>
      </c>
      <c r="E7" s="114" t="s">
        <v>43</v>
      </c>
      <c r="F7" s="115">
        <v>4</v>
      </c>
      <c r="G7" s="114">
        <v>3.1</v>
      </c>
    </row>
    <row r="8" spans="1:11">
      <c r="A8" s="108" t="s">
        <v>45</v>
      </c>
      <c r="B8" s="108" t="s">
        <v>35</v>
      </c>
      <c r="C8" s="108" t="s">
        <v>44</v>
      </c>
      <c r="E8" s="114" t="s">
        <v>46</v>
      </c>
      <c r="F8" s="115">
        <v>5</v>
      </c>
      <c r="G8" s="114">
        <v>3.6909090909090909</v>
      </c>
      <c r="H8" s="107"/>
      <c r="I8" s="107"/>
    </row>
    <row r="9" spans="1:11">
      <c r="A9" s="108" t="s">
        <v>47</v>
      </c>
      <c r="B9" s="108" t="s">
        <v>46</v>
      </c>
      <c r="C9" s="108" t="s">
        <v>44</v>
      </c>
      <c r="E9" s="114" t="s">
        <v>40</v>
      </c>
      <c r="F9" s="115">
        <v>6</v>
      </c>
      <c r="G9" s="114">
        <v>3.7454545454545456</v>
      </c>
      <c r="H9" s="107"/>
      <c r="I9" s="107"/>
    </row>
    <row r="10" spans="1:11">
      <c r="A10" s="108" t="s">
        <v>48</v>
      </c>
      <c r="B10" s="108" t="s">
        <v>38</v>
      </c>
      <c r="C10" s="108" t="s">
        <v>34</v>
      </c>
      <c r="E10" s="114" t="s">
        <v>37</v>
      </c>
      <c r="F10" s="115">
        <v>7</v>
      </c>
      <c r="G10" s="114">
        <v>3.8</v>
      </c>
    </row>
    <row r="12" spans="1:11">
      <c r="C12" s="119" t="s">
        <v>49</v>
      </c>
      <c r="D12" s="119"/>
      <c r="E12" s="119"/>
      <c r="F12" s="119"/>
      <c r="G12" s="119"/>
      <c r="H12" s="119"/>
      <c r="I12" s="119"/>
      <c r="J12" s="119"/>
      <c r="K12" s="119"/>
    </row>
    <row r="13" spans="1:11">
      <c r="C13" s="116" t="s">
        <v>33</v>
      </c>
      <c r="D13" s="116" t="s">
        <v>37</v>
      </c>
      <c r="E13" s="116" t="s">
        <v>40</v>
      </c>
      <c r="F13" s="116" t="s">
        <v>43</v>
      </c>
      <c r="G13" s="116" t="s">
        <v>35</v>
      </c>
      <c r="H13" s="116" t="s">
        <v>46</v>
      </c>
      <c r="I13" s="116" t="s">
        <v>38</v>
      </c>
      <c r="J13" s="117" t="s">
        <v>28</v>
      </c>
      <c r="K13" s="117" t="s">
        <v>29</v>
      </c>
    </row>
    <row r="14" spans="1:11">
      <c r="C14" s="116">
        <f t="shared" ref="C14:K14" si="0">AVERAGE(C20:C92)</f>
        <v>2.2363636363636363</v>
      </c>
      <c r="D14" s="116">
        <f t="shared" si="0"/>
        <v>3.8</v>
      </c>
      <c r="E14" s="116">
        <f t="shared" si="0"/>
        <v>3.7454545454545456</v>
      </c>
      <c r="F14" s="116">
        <f t="shared" si="0"/>
        <v>3.1</v>
      </c>
      <c r="G14" s="116">
        <f t="shared" si="0"/>
        <v>2</v>
      </c>
      <c r="H14" s="116">
        <f t="shared" si="0"/>
        <v>3.6909090909090909</v>
      </c>
      <c r="I14" s="116">
        <f t="shared" si="0"/>
        <v>2.1454545454545455</v>
      </c>
      <c r="J14" s="117">
        <f t="shared" si="0"/>
        <v>1.4736842105263157</v>
      </c>
      <c r="K14" s="117">
        <f t="shared" si="0"/>
        <v>1.6842105263157894</v>
      </c>
    </row>
    <row r="15" spans="1:11">
      <c r="C15" s="108">
        <f>STDEV(C20:C93)</f>
        <v>0.99932637243955436</v>
      </c>
      <c r="D15" s="108">
        <f t="shared" ref="D15:K15" si="1">STDEV(D20:D93)</f>
        <v>0.91084006808529716</v>
      </c>
      <c r="E15" s="108">
        <f t="shared" si="1"/>
        <v>0.67269997214601662</v>
      </c>
      <c r="F15" s="108">
        <f t="shared" si="1"/>
        <v>0.98788963246201078</v>
      </c>
      <c r="G15" s="108">
        <f t="shared" si="1"/>
        <v>1.0183501544346312</v>
      </c>
      <c r="H15" s="108">
        <f t="shared" si="1"/>
        <v>1.051854222978311</v>
      </c>
      <c r="I15" s="108">
        <f t="shared" si="1"/>
        <v>1.0438210045607865</v>
      </c>
      <c r="J15" s="108">
        <f t="shared" si="1"/>
        <v>0.61177529032149802</v>
      </c>
      <c r="K15" s="108">
        <f t="shared" si="1"/>
        <v>0.94590530292691732</v>
      </c>
    </row>
    <row r="17" spans="1:23">
      <c r="A17" s="107" t="s">
        <v>50</v>
      </c>
      <c r="B17" s="107" t="s">
        <v>51</v>
      </c>
      <c r="C17" s="108" t="s">
        <v>52</v>
      </c>
      <c r="J17" s="107" t="s">
        <v>53</v>
      </c>
      <c r="L17" s="107" t="s">
        <v>54</v>
      </c>
    </row>
    <row r="18" spans="1:23">
      <c r="N18" s="107" t="s">
        <v>55</v>
      </c>
      <c r="V18" s="107" t="s">
        <v>56</v>
      </c>
      <c r="W18" s="107">
        <f>SUM(W20:W92)</f>
        <v>0</v>
      </c>
    </row>
    <row r="19" spans="1:23">
      <c r="A19" s="107" t="s">
        <v>57</v>
      </c>
      <c r="C19" s="108" t="s">
        <v>32</v>
      </c>
      <c r="D19" s="108" t="s">
        <v>36</v>
      </c>
      <c r="E19" s="108" t="s">
        <v>39</v>
      </c>
      <c r="F19" s="108" t="s">
        <v>42</v>
      </c>
      <c r="G19" s="108" t="s">
        <v>45</v>
      </c>
      <c r="H19" s="108" t="s">
        <v>47</v>
      </c>
      <c r="I19" s="108" t="s">
        <v>48</v>
      </c>
    </row>
    <row r="20" spans="1:23">
      <c r="A20" s="107" t="s">
        <v>58</v>
      </c>
      <c r="B20" s="107" t="s">
        <v>59</v>
      </c>
      <c r="C20" s="108">
        <v>3</v>
      </c>
      <c r="D20" s="108">
        <v>4</v>
      </c>
      <c r="E20" s="108">
        <v>4</v>
      </c>
      <c r="F20" s="108">
        <v>1</v>
      </c>
      <c r="G20" s="108">
        <v>1</v>
      </c>
      <c r="H20" s="108">
        <v>5</v>
      </c>
      <c r="I20" s="108">
        <v>2</v>
      </c>
      <c r="N20" s="107">
        <f>IF(C20&gt;0,IF(C20&lt;6,0,1),1)</f>
        <v>0</v>
      </c>
      <c r="O20" s="107">
        <f t="shared" ref="O20:T33" si="2">IF(D20&gt;0,IF(D20&lt;6,0,1),1)</f>
        <v>0</v>
      </c>
      <c r="P20" s="107">
        <f t="shared" si="2"/>
        <v>0</v>
      </c>
      <c r="Q20" s="107">
        <f t="shared" si="2"/>
        <v>0</v>
      </c>
      <c r="R20" s="107">
        <f t="shared" si="2"/>
        <v>0</v>
      </c>
      <c r="S20" s="107">
        <f t="shared" si="2"/>
        <v>0</v>
      </c>
      <c r="T20" s="107">
        <f t="shared" si="2"/>
        <v>0</v>
      </c>
      <c r="W20" s="107">
        <f>SUM(N20:T20)</f>
        <v>0</v>
      </c>
    </row>
    <row r="21" spans="1:23">
      <c r="A21" s="107" t="s">
        <v>60</v>
      </c>
      <c r="B21" s="107" t="s">
        <v>59</v>
      </c>
      <c r="C21" s="108">
        <v>4</v>
      </c>
      <c r="D21" s="108">
        <v>4</v>
      </c>
      <c r="E21" s="108">
        <v>3</v>
      </c>
      <c r="F21" s="108">
        <v>2</v>
      </c>
      <c r="G21" s="108">
        <v>1</v>
      </c>
      <c r="H21" s="108">
        <v>4</v>
      </c>
      <c r="I21" s="108">
        <v>4</v>
      </c>
      <c r="N21" s="107">
        <f t="shared" ref="N21:V80" si="3">IF(C21&gt;0,IF(C21&lt;6,0,1),1)</f>
        <v>0</v>
      </c>
      <c r="O21" s="107">
        <f t="shared" si="2"/>
        <v>0</v>
      </c>
      <c r="P21" s="107">
        <f t="shared" si="2"/>
        <v>0</v>
      </c>
      <c r="Q21" s="107">
        <f t="shared" si="2"/>
        <v>0</v>
      </c>
      <c r="R21" s="107">
        <f t="shared" si="2"/>
        <v>0</v>
      </c>
      <c r="S21" s="107">
        <f t="shared" si="2"/>
        <v>0</v>
      </c>
      <c r="T21" s="107">
        <f t="shared" si="2"/>
        <v>0</v>
      </c>
      <c r="W21" s="107">
        <f t="shared" ref="W21:W84" si="4">SUM(N21:T21)</f>
        <v>0</v>
      </c>
    </row>
    <row r="22" spans="1:23">
      <c r="A22" s="107" t="s">
        <v>61</v>
      </c>
      <c r="B22" s="107" t="s">
        <v>59</v>
      </c>
      <c r="C22" s="108">
        <v>1</v>
      </c>
      <c r="D22" s="108">
        <v>5</v>
      </c>
      <c r="E22" s="108">
        <v>4</v>
      </c>
      <c r="F22" s="108">
        <v>3</v>
      </c>
      <c r="G22" s="108">
        <v>1</v>
      </c>
      <c r="H22" s="108">
        <v>5</v>
      </c>
      <c r="I22" s="108">
        <v>2</v>
      </c>
      <c r="L22" s="107">
        <f>AVERAGE(C20:I25)</f>
        <v>3.0238095238095237</v>
      </c>
      <c r="N22" s="107">
        <f t="shared" si="3"/>
        <v>0</v>
      </c>
      <c r="O22" s="107">
        <f t="shared" si="2"/>
        <v>0</v>
      </c>
      <c r="P22" s="107">
        <f t="shared" si="2"/>
        <v>0</v>
      </c>
      <c r="Q22" s="107">
        <f t="shared" si="2"/>
        <v>0</v>
      </c>
      <c r="R22" s="107">
        <f t="shared" si="2"/>
        <v>0</v>
      </c>
      <c r="S22" s="107">
        <f t="shared" si="2"/>
        <v>0</v>
      </c>
      <c r="T22" s="107">
        <f t="shared" si="2"/>
        <v>0</v>
      </c>
      <c r="W22" s="107">
        <f t="shared" si="4"/>
        <v>0</v>
      </c>
    </row>
    <row r="23" spans="1:23">
      <c r="A23" s="107" t="s">
        <v>62</v>
      </c>
      <c r="B23" s="107" t="s">
        <v>59</v>
      </c>
      <c r="C23" s="108">
        <v>4</v>
      </c>
      <c r="D23" s="108">
        <v>4</v>
      </c>
      <c r="E23" s="108">
        <v>4</v>
      </c>
      <c r="F23" s="108">
        <v>3</v>
      </c>
      <c r="G23" s="108">
        <v>3</v>
      </c>
      <c r="H23" s="108">
        <v>4</v>
      </c>
      <c r="I23" s="108">
        <v>3</v>
      </c>
      <c r="N23" s="107">
        <f t="shared" si="3"/>
        <v>0</v>
      </c>
      <c r="O23" s="107">
        <f t="shared" si="2"/>
        <v>0</v>
      </c>
      <c r="P23" s="107">
        <f t="shared" si="2"/>
        <v>0</v>
      </c>
      <c r="Q23" s="107">
        <f t="shared" si="2"/>
        <v>0</v>
      </c>
      <c r="R23" s="107">
        <f t="shared" si="2"/>
        <v>0</v>
      </c>
      <c r="S23" s="107">
        <f t="shared" si="2"/>
        <v>0</v>
      </c>
      <c r="T23" s="107">
        <f t="shared" si="2"/>
        <v>0</v>
      </c>
      <c r="W23" s="107">
        <f t="shared" si="4"/>
        <v>0</v>
      </c>
    </row>
    <row r="24" spans="1:23">
      <c r="A24" s="107" t="s">
        <v>63</v>
      </c>
      <c r="B24" s="107" t="s">
        <v>59</v>
      </c>
      <c r="C24" s="108">
        <v>2</v>
      </c>
      <c r="D24" s="108">
        <v>4</v>
      </c>
      <c r="E24" s="108">
        <v>4</v>
      </c>
      <c r="F24" s="108">
        <v>2</v>
      </c>
      <c r="G24" s="108">
        <v>1</v>
      </c>
      <c r="H24" s="108">
        <v>5</v>
      </c>
      <c r="I24" s="108">
        <v>1</v>
      </c>
      <c r="N24" s="107">
        <f t="shared" si="3"/>
        <v>0</v>
      </c>
      <c r="O24" s="107">
        <f t="shared" si="2"/>
        <v>0</v>
      </c>
      <c r="P24" s="107">
        <f t="shared" si="2"/>
        <v>0</v>
      </c>
      <c r="Q24" s="107">
        <f t="shared" si="2"/>
        <v>0</v>
      </c>
      <c r="R24" s="107">
        <f t="shared" si="2"/>
        <v>0</v>
      </c>
      <c r="S24" s="107">
        <f t="shared" si="2"/>
        <v>0</v>
      </c>
      <c r="T24" s="107">
        <f t="shared" si="2"/>
        <v>0</v>
      </c>
      <c r="W24" s="107">
        <f t="shared" si="4"/>
        <v>0</v>
      </c>
    </row>
    <row r="25" spans="1:23">
      <c r="A25" s="107" t="s">
        <v>64</v>
      </c>
      <c r="B25" s="107" t="s">
        <v>59</v>
      </c>
      <c r="C25" s="108">
        <v>3</v>
      </c>
      <c r="D25" s="108">
        <v>4</v>
      </c>
      <c r="E25" s="108">
        <v>3</v>
      </c>
      <c r="F25" s="108">
        <v>2</v>
      </c>
      <c r="G25" s="108">
        <v>2</v>
      </c>
      <c r="H25" s="108">
        <v>4</v>
      </c>
      <c r="I25" s="108">
        <v>2</v>
      </c>
      <c r="N25" s="107">
        <f t="shared" si="3"/>
        <v>0</v>
      </c>
      <c r="O25" s="107">
        <f t="shared" si="2"/>
        <v>0</v>
      </c>
      <c r="P25" s="107">
        <f t="shared" si="2"/>
        <v>0</v>
      </c>
      <c r="Q25" s="107">
        <f t="shared" si="2"/>
        <v>0</v>
      </c>
      <c r="R25" s="107">
        <f t="shared" si="2"/>
        <v>0</v>
      </c>
      <c r="S25" s="107">
        <f t="shared" si="2"/>
        <v>0</v>
      </c>
      <c r="T25" s="107">
        <f t="shared" si="2"/>
        <v>0</v>
      </c>
      <c r="W25" s="107">
        <f t="shared" si="4"/>
        <v>0</v>
      </c>
    </row>
    <row r="26" spans="1:23">
      <c r="W26" s="107">
        <f t="shared" si="4"/>
        <v>0</v>
      </c>
    </row>
    <row r="27" spans="1:23">
      <c r="A27" s="107" t="s">
        <v>65</v>
      </c>
      <c r="C27" s="108" t="s">
        <v>32</v>
      </c>
      <c r="D27" s="108" t="s">
        <v>36</v>
      </c>
      <c r="E27" s="108" t="s">
        <v>39</v>
      </c>
      <c r="F27" s="108" t="s">
        <v>42</v>
      </c>
      <c r="G27" s="108" t="s">
        <v>45</v>
      </c>
      <c r="H27" s="108" t="s">
        <v>47</v>
      </c>
      <c r="I27" s="108" t="s">
        <v>48</v>
      </c>
      <c r="W27" s="107">
        <f t="shared" si="4"/>
        <v>0</v>
      </c>
    </row>
    <row r="28" spans="1:23">
      <c r="A28" s="107" t="s">
        <v>66</v>
      </c>
      <c r="B28" s="107" t="s">
        <v>67</v>
      </c>
      <c r="C28" s="108">
        <v>4</v>
      </c>
      <c r="D28" s="108">
        <v>5</v>
      </c>
      <c r="E28" s="108">
        <v>4</v>
      </c>
      <c r="F28" s="108">
        <v>5</v>
      </c>
      <c r="G28" s="108">
        <v>4</v>
      </c>
      <c r="H28" s="108">
        <v>4</v>
      </c>
      <c r="I28" s="108">
        <v>5</v>
      </c>
      <c r="N28" s="107">
        <f t="shared" si="3"/>
        <v>0</v>
      </c>
      <c r="O28" s="107">
        <f t="shared" si="2"/>
        <v>0</v>
      </c>
      <c r="P28" s="107">
        <f t="shared" si="2"/>
        <v>0</v>
      </c>
      <c r="Q28" s="107">
        <f t="shared" si="2"/>
        <v>0</v>
      </c>
      <c r="R28" s="107">
        <f t="shared" si="2"/>
        <v>0</v>
      </c>
      <c r="S28" s="107">
        <f t="shared" si="2"/>
        <v>0</v>
      </c>
      <c r="T28" s="107">
        <f t="shared" si="2"/>
        <v>0</v>
      </c>
      <c r="W28" s="107">
        <f t="shared" si="4"/>
        <v>0</v>
      </c>
    </row>
    <row r="29" spans="1:23">
      <c r="A29" s="107" t="s">
        <v>68</v>
      </c>
      <c r="B29" s="107" t="s">
        <v>67</v>
      </c>
      <c r="C29" s="108">
        <v>4</v>
      </c>
      <c r="D29" s="108">
        <v>5</v>
      </c>
      <c r="E29" s="108">
        <v>5</v>
      </c>
      <c r="F29" s="108">
        <v>4</v>
      </c>
      <c r="G29" s="108">
        <v>3</v>
      </c>
      <c r="H29" s="108">
        <v>5</v>
      </c>
      <c r="I29" s="108">
        <v>4</v>
      </c>
      <c r="N29" s="107">
        <f t="shared" si="3"/>
        <v>0</v>
      </c>
      <c r="O29" s="107">
        <f t="shared" si="2"/>
        <v>0</v>
      </c>
      <c r="P29" s="107">
        <f t="shared" si="2"/>
        <v>0</v>
      </c>
      <c r="Q29" s="107">
        <f t="shared" si="2"/>
        <v>0</v>
      </c>
      <c r="R29" s="107">
        <f t="shared" si="2"/>
        <v>0</v>
      </c>
      <c r="S29" s="107">
        <f t="shared" si="2"/>
        <v>0</v>
      </c>
      <c r="T29" s="107">
        <f t="shared" si="2"/>
        <v>0</v>
      </c>
      <c r="W29" s="107">
        <f t="shared" si="4"/>
        <v>0</v>
      </c>
    </row>
    <row r="30" spans="1:23">
      <c r="A30" s="107" t="s">
        <v>69</v>
      </c>
      <c r="B30" s="107" t="s">
        <v>67</v>
      </c>
      <c r="C30" s="108">
        <v>5</v>
      </c>
      <c r="D30" s="108">
        <v>4</v>
      </c>
      <c r="E30" s="108">
        <v>5</v>
      </c>
      <c r="F30" s="108">
        <v>5</v>
      </c>
      <c r="G30" s="108">
        <v>5</v>
      </c>
      <c r="H30" s="108">
        <v>5</v>
      </c>
      <c r="I30" s="108">
        <v>5</v>
      </c>
      <c r="L30" s="107">
        <f>AVERAGE(C28:I33)</f>
        <v>4.0238095238095237</v>
      </c>
      <c r="N30" s="107">
        <f t="shared" si="3"/>
        <v>0</v>
      </c>
      <c r="O30" s="107">
        <f t="shared" si="2"/>
        <v>0</v>
      </c>
      <c r="P30" s="107">
        <f t="shared" si="2"/>
        <v>0</v>
      </c>
      <c r="Q30" s="107">
        <f t="shared" si="2"/>
        <v>0</v>
      </c>
      <c r="R30" s="107">
        <f t="shared" si="2"/>
        <v>0</v>
      </c>
      <c r="S30" s="107">
        <f t="shared" si="2"/>
        <v>0</v>
      </c>
      <c r="T30" s="107">
        <f t="shared" si="2"/>
        <v>0</v>
      </c>
      <c r="W30" s="107">
        <f t="shared" si="4"/>
        <v>0</v>
      </c>
    </row>
    <row r="31" spans="1:23">
      <c r="A31" s="107" t="s">
        <v>70</v>
      </c>
      <c r="B31" s="107" t="s">
        <v>67</v>
      </c>
      <c r="C31" s="108">
        <v>5</v>
      </c>
      <c r="D31" s="108">
        <v>5</v>
      </c>
      <c r="E31" s="108">
        <v>5</v>
      </c>
      <c r="F31" s="108">
        <v>5</v>
      </c>
      <c r="G31" s="108">
        <v>5</v>
      </c>
      <c r="H31" s="108">
        <v>5</v>
      </c>
      <c r="I31" s="108">
        <v>5</v>
      </c>
      <c r="N31" s="107">
        <f t="shared" si="3"/>
        <v>0</v>
      </c>
      <c r="O31" s="107">
        <f t="shared" si="2"/>
        <v>0</v>
      </c>
      <c r="P31" s="107">
        <f t="shared" si="2"/>
        <v>0</v>
      </c>
      <c r="Q31" s="107">
        <f t="shared" si="2"/>
        <v>0</v>
      </c>
      <c r="R31" s="107">
        <f t="shared" si="2"/>
        <v>0</v>
      </c>
      <c r="S31" s="107">
        <f t="shared" si="2"/>
        <v>0</v>
      </c>
      <c r="T31" s="107">
        <f t="shared" si="2"/>
        <v>0</v>
      </c>
      <c r="W31" s="107">
        <f t="shared" si="4"/>
        <v>0</v>
      </c>
    </row>
    <row r="32" spans="1:23">
      <c r="A32" s="107" t="s">
        <v>71</v>
      </c>
      <c r="B32" s="107" t="s">
        <v>67</v>
      </c>
      <c r="C32" s="108">
        <v>2</v>
      </c>
      <c r="D32" s="108">
        <v>4</v>
      </c>
      <c r="E32" s="108">
        <v>3</v>
      </c>
      <c r="F32" s="108">
        <v>2</v>
      </c>
      <c r="G32" s="108">
        <v>3</v>
      </c>
      <c r="H32" s="108">
        <v>3</v>
      </c>
      <c r="I32" s="108">
        <v>2</v>
      </c>
      <c r="N32" s="107">
        <f t="shared" si="3"/>
        <v>0</v>
      </c>
      <c r="O32" s="107">
        <f t="shared" si="2"/>
        <v>0</v>
      </c>
      <c r="P32" s="107">
        <f t="shared" si="2"/>
        <v>0</v>
      </c>
      <c r="Q32" s="107">
        <f t="shared" si="2"/>
        <v>0</v>
      </c>
      <c r="R32" s="107">
        <f t="shared" si="2"/>
        <v>0</v>
      </c>
      <c r="S32" s="107">
        <f t="shared" si="2"/>
        <v>0</v>
      </c>
      <c r="T32" s="107">
        <f t="shared" si="2"/>
        <v>0</v>
      </c>
      <c r="W32" s="107">
        <f t="shared" si="4"/>
        <v>0</v>
      </c>
    </row>
    <row r="33" spans="1:23">
      <c r="A33" s="107" t="s">
        <v>72</v>
      </c>
      <c r="B33" s="107" t="s">
        <v>67</v>
      </c>
      <c r="C33" s="108">
        <v>3</v>
      </c>
      <c r="D33" s="108">
        <v>2</v>
      </c>
      <c r="E33" s="108">
        <v>4</v>
      </c>
      <c r="F33" s="108">
        <v>3</v>
      </c>
      <c r="G33" s="108">
        <v>1</v>
      </c>
      <c r="H33" s="108">
        <v>5</v>
      </c>
      <c r="I33" s="108">
        <v>2</v>
      </c>
      <c r="N33" s="107">
        <f t="shared" si="3"/>
        <v>0</v>
      </c>
      <c r="O33" s="107">
        <f t="shared" si="2"/>
        <v>0</v>
      </c>
      <c r="P33" s="107">
        <f t="shared" si="2"/>
        <v>0</v>
      </c>
      <c r="Q33" s="107">
        <f t="shared" si="2"/>
        <v>0</v>
      </c>
      <c r="R33" s="107">
        <f t="shared" si="2"/>
        <v>0</v>
      </c>
      <c r="S33" s="107">
        <f t="shared" si="2"/>
        <v>0</v>
      </c>
      <c r="T33" s="107">
        <f t="shared" si="2"/>
        <v>0</v>
      </c>
      <c r="W33" s="107">
        <f t="shared" si="4"/>
        <v>0</v>
      </c>
    </row>
    <row r="34" spans="1:23">
      <c r="W34" s="107">
        <f t="shared" si="4"/>
        <v>0</v>
      </c>
    </row>
    <row r="35" spans="1:23">
      <c r="A35" s="107" t="s">
        <v>73</v>
      </c>
      <c r="C35" s="108" t="s">
        <v>32</v>
      </c>
      <c r="D35" s="108" t="s">
        <v>36</v>
      </c>
      <c r="E35" s="108" t="s">
        <v>39</v>
      </c>
      <c r="F35" s="108" t="s">
        <v>42</v>
      </c>
      <c r="G35" s="108" t="s">
        <v>45</v>
      </c>
      <c r="H35" s="108" t="s">
        <v>47</v>
      </c>
      <c r="I35" s="108" t="s">
        <v>48</v>
      </c>
      <c r="W35" s="107">
        <f t="shared" si="4"/>
        <v>0</v>
      </c>
    </row>
    <row r="36" spans="1:23">
      <c r="A36" s="107" t="s">
        <v>74</v>
      </c>
      <c r="B36" s="107" t="s">
        <v>75</v>
      </c>
      <c r="C36" s="108">
        <v>2</v>
      </c>
      <c r="D36" s="108">
        <v>5</v>
      </c>
      <c r="E36" s="108">
        <v>4</v>
      </c>
      <c r="F36" s="108">
        <v>3</v>
      </c>
      <c r="G36" s="108">
        <v>2</v>
      </c>
      <c r="H36" s="108">
        <v>5</v>
      </c>
      <c r="I36" s="108">
        <v>2</v>
      </c>
      <c r="N36" s="107">
        <f t="shared" si="3"/>
        <v>0</v>
      </c>
      <c r="O36" s="107">
        <f t="shared" si="3"/>
        <v>0</v>
      </c>
      <c r="P36" s="107">
        <f t="shared" si="3"/>
        <v>0</v>
      </c>
      <c r="Q36" s="107">
        <f t="shared" si="3"/>
        <v>0</v>
      </c>
      <c r="R36" s="107">
        <f t="shared" si="3"/>
        <v>0</v>
      </c>
      <c r="S36" s="107">
        <f t="shared" si="3"/>
        <v>0</v>
      </c>
      <c r="T36" s="107">
        <f t="shared" si="3"/>
        <v>0</v>
      </c>
      <c r="W36" s="107">
        <f t="shared" si="4"/>
        <v>0</v>
      </c>
    </row>
    <row r="37" spans="1:23">
      <c r="A37" s="107" t="s">
        <v>76</v>
      </c>
      <c r="B37" s="107" t="s">
        <v>37</v>
      </c>
      <c r="C37" s="108">
        <v>2</v>
      </c>
      <c r="D37" s="108">
        <v>3</v>
      </c>
      <c r="E37" s="108">
        <v>4</v>
      </c>
      <c r="F37" s="108">
        <v>3</v>
      </c>
      <c r="G37" s="108">
        <v>2</v>
      </c>
      <c r="H37" s="108">
        <v>4</v>
      </c>
      <c r="I37" s="108">
        <v>1</v>
      </c>
      <c r="N37" s="107">
        <f t="shared" si="3"/>
        <v>0</v>
      </c>
      <c r="O37" s="107">
        <f t="shared" si="3"/>
        <v>0</v>
      </c>
      <c r="P37" s="107">
        <f t="shared" si="3"/>
        <v>0</v>
      </c>
      <c r="Q37" s="107">
        <f t="shared" si="3"/>
        <v>0</v>
      </c>
      <c r="R37" s="107">
        <f t="shared" si="3"/>
        <v>0</v>
      </c>
      <c r="S37" s="107">
        <f t="shared" si="3"/>
        <v>0</v>
      </c>
      <c r="T37" s="107">
        <f t="shared" si="3"/>
        <v>0</v>
      </c>
      <c r="W37" s="107">
        <f t="shared" si="4"/>
        <v>0</v>
      </c>
    </row>
    <row r="38" spans="1:23">
      <c r="A38" s="107" t="s">
        <v>77</v>
      </c>
      <c r="B38" s="107" t="s">
        <v>37</v>
      </c>
      <c r="C38" s="108">
        <v>2</v>
      </c>
      <c r="D38" s="108">
        <v>5</v>
      </c>
      <c r="E38" s="108">
        <v>4</v>
      </c>
      <c r="F38" s="108">
        <v>4</v>
      </c>
      <c r="G38" s="108">
        <v>2</v>
      </c>
      <c r="H38" s="108">
        <v>4</v>
      </c>
      <c r="I38" s="108">
        <v>3</v>
      </c>
      <c r="L38" s="107">
        <f>AVERAGE(C36:I41)</f>
        <v>3.0238095238095237</v>
      </c>
      <c r="N38" s="107">
        <f t="shared" si="3"/>
        <v>0</v>
      </c>
      <c r="O38" s="107">
        <f t="shared" si="3"/>
        <v>0</v>
      </c>
      <c r="P38" s="107">
        <f t="shared" si="3"/>
        <v>0</v>
      </c>
      <c r="Q38" s="107">
        <f t="shared" si="3"/>
        <v>0</v>
      </c>
      <c r="R38" s="107">
        <f t="shared" si="3"/>
        <v>0</v>
      </c>
      <c r="S38" s="107">
        <f t="shared" si="3"/>
        <v>0</v>
      </c>
      <c r="T38" s="107">
        <f t="shared" si="3"/>
        <v>0</v>
      </c>
      <c r="W38" s="107">
        <f t="shared" si="4"/>
        <v>0</v>
      </c>
    </row>
    <row r="39" spans="1:23">
      <c r="A39" s="107" t="s">
        <v>78</v>
      </c>
      <c r="B39" s="107" t="s">
        <v>75</v>
      </c>
      <c r="C39" s="108">
        <v>1</v>
      </c>
      <c r="D39" s="108">
        <v>5</v>
      </c>
      <c r="E39" s="108">
        <v>4</v>
      </c>
      <c r="F39" s="108">
        <v>5</v>
      </c>
      <c r="G39" s="108">
        <v>1</v>
      </c>
      <c r="H39" s="108">
        <v>5</v>
      </c>
      <c r="I39" s="108">
        <v>2</v>
      </c>
      <c r="N39" s="107">
        <f t="shared" si="3"/>
        <v>0</v>
      </c>
      <c r="O39" s="107">
        <f t="shared" si="3"/>
        <v>0</v>
      </c>
      <c r="P39" s="107">
        <f t="shared" si="3"/>
        <v>0</v>
      </c>
      <c r="Q39" s="107">
        <f t="shared" si="3"/>
        <v>0</v>
      </c>
      <c r="R39" s="107">
        <f t="shared" si="3"/>
        <v>0</v>
      </c>
      <c r="S39" s="107">
        <f t="shared" si="3"/>
        <v>0</v>
      </c>
      <c r="T39" s="107">
        <f t="shared" si="3"/>
        <v>0</v>
      </c>
      <c r="W39" s="107">
        <f t="shared" si="4"/>
        <v>0</v>
      </c>
    </row>
    <row r="40" spans="1:23">
      <c r="A40" s="107" t="s">
        <v>79</v>
      </c>
      <c r="B40" s="107" t="s">
        <v>75</v>
      </c>
      <c r="C40" s="108">
        <v>2</v>
      </c>
      <c r="D40" s="108">
        <v>5</v>
      </c>
      <c r="E40" s="108">
        <v>4</v>
      </c>
      <c r="F40" s="108">
        <v>3</v>
      </c>
      <c r="G40" s="108">
        <v>2</v>
      </c>
      <c r="H40" s="108">
        <v>5</v>
      </c>
      <c r="I40" s="108">
        <v>2</v>
      </c>
      <c r="N40" s="107">
        <f t="shared" si="3"/>
        <v>0</v>
      </c>
      <c r="O40" s="107">
        <f t="shared" si="3"/>
        <v>0</v>
      </c>
      <c r="P40" s="107">
        <f t="shared" si="3"/>
        <v>0</v>
      </c>
      <c r="Q40" s="107">
        <f t="shared" si="3"/>
        <v>0</v>
      </c>
      <c r="R40" s="107">
        <f t="shared" si="3"/>
        <v>0</v>
      </c>
      <c r="S40" s="107">
        <f t="shared" si="3"/>
        <v>0</v>
      </c>
      <c r="T40" s="107">
        <f t="shared" si="3"/>
        <v>0</v>
      </c>
      <c r="W40" s="107">
        <f t="shared" si="4"/>
        <v>0</v>
      </c>
    </row>
    <row r="41" spans="1:23">
      <c r="A41" s="107" t="s">
        <v>80</v>
      </c>
      <c r="B41" s="107" t="s">
        <v>37</v>
      </c>
      <c r="C41" s="108">
        <v>2</v>
      </c>
      <c r="D41" s="108">
        <v>3</v>
      </c>
      <c r="E41" s="108">
        <v>2</v>
      </c>
      <c r="F41" s="108">
        <v>2</v>
      </c>
      <c r="G41" s="108">
        <v>2</v>
      </c>
      <c r="H41" s="108">
        <v>2</v>
      </c>
      <c r="I41" s="108">
        <v>2</v>
      </c>
      <c r="N41" s="107">
        <f t="shared" si="3"/>
        <v>0</v>
      </c>
      <c r="O41" s="107">
        <f t="shared" si="3"/>
        <v>0</v>
      </c>
      <c r="P41" s="107">
        <f t="shared" si="3"/>
        <v>0</v>
      </c>
      <c r="Q41" s="107">
        <f t="shared" si="3"/>
        <v>0</v>
      </c>
      <c r="R41" s="107">
        <f t="shared" si="3"/>
        <v>0</v>
      </c>
      <c r="S41" s="107">
        <f t="shared" si="3"/>
        <v>0</v>
      </c>
      <c r="T41" s="107">
        <f t="shared" si="3"/>
        <v>0</v>
      </c>
      <c r="W41" s="107">
        <f t="shared" si="4"/>
        <v>0</v>
      </c>
    </row>
    <row r="42" spans="1:23">
      <c r="W42" s="107">
        <f t="shared" si="4"/>
        <v>0</v>
      </c>
    </row>
    <row r="43" spans="1:23">
      <c r="A43" s="107" t="s">
        <v>81</v>
      </c>
      <c r="C43" s="108" t="s">
        <v>32</v>
      </c>
      <c r="D43" s="108" t="s">
        <v>36</v>
      </c>
      <c r="E43" s="108" t="s">
        <v>39</v>
      </c>
      <c r="F43" s="108" t="s">
        <v>42</v>
      </c>
      <c r="G43" s="108" t="s">
        <v>45</v>
      </c>
      <c r="H43" s="108" t="s">
        <v>47</v>
      </c>
      <c r="I43" s="108" t="s">
        <v>48</v>
      </c>
      <c r="W43" s="107">
        <f t="shared" si="4"/>
        <v>0</v>
      </c>
    </row>
    <row r="44" spans="1:23">
      <c r="A44" s="107" t="s">
        <v>82</v>
      </c>
      <c r="B44" s="107" t="s">
        <v>83</v>
      </c>
      <c r="C44" s="108">
        <v>3</v>
      </c>
      <c r="D44" s="108">
        <v>4</v>
      </c>
      <c r="E44" s="108">
        <v>3</v>
      </c>
      <c r="F44" s="108">
        <v>3</v>
      </c>
      <c r="G44" s="108">
        <v>2</v>
      </c>
      <c r="H44" s="108">
        <v>2</v>
      </c>
      <c r="I44" s="108">
        <v>2</v>
      </c>
      <c r="N44" s="107">
        <f t="shared" si="3"/>
        <v>0</v>
      </c>
      <c r="O44" s="107">
        <f t="shared" si="3"/>
        <v>0</v>
      </c>
      <c r="P44" s="107">
        <f t="shared" si="3"/>
        <v>0</v>
      </c>
      <c r="Q44" s="107">
        <f t="shared" si="3"/>
        <v>0</v>
      </c>
      <c r="R44" s="107">
        <f t="shared" si="3"/>
        <v>0</v>
      </c>
      <c r="S44" s="107">
        <f t="shared" si="3"/>
        <v>0</v>
      </c>
      <c r="T44" s="107">
        <f t="shared" si="3"/>
        <v>0</v>
      </c>
      <c r="W44" s="107">
        <f t="shared" si="4"/>
        <v>0</v>
      </c>
    </row>
    <row r="45" spans="1:23">
      <c r="A45" s="107" t="s">
        <v>84</v>
      </c>
      <c r="B45" s="107" t="s">
        <v>43</v>
      </c>
      <c r="C45" s="108">
        <v>3</v>
      </c>
      <c r="D45" s="108">
        <v>4</v>
      </c>
      <c r="E45" s="108">
        <v>4</v>
      </c>
      <c r="F45" s="108">
        <v>3</v>
      </c>
      <c r="G45" s="108">
        <v>2</v>
      </c>
      <c r="H45" s="108">
        <v>4</v>
      </c>
      <c r="I45" s="108">
        <v>2</v>
      </c>
      <c r="N45" s="107">
        <f t="shared" si="3"/>
        <v>0</v>
      </c>
      <c r="O45" s="107">
        <f t="shared" si="3"/>
        <v>0</v>
      </c>
      <c r="P45" s="107">
        <f t="shared" si="3"/>
        <v>0</v>
      </c>
      <c r="Q45" s="107">
        <f t="shared" si="3"/>
        <v>0</v>
      </c>
      <c r="R45" s="107">
        <f t="shared" si="3"/>
        <v>0</v>
      </c>
      <c r="S45" s="107">
        <f t="shared" si="3"/>
        <v>0</v>
      </c>
      <c r="T45" s="107">
        <f t="shared" si="3"/>
        <v>0</v>
      </c>
      <c r="W45" s="107">
        <f t="shared" si="4"/>
        <v>0</v>
      </c>
    </row>
    <row r="46" spans="1:23">
      <c r="A46" s="107" t="s">
        <v>85</v>
      </c>
      <c r="B46" s="107" t="s">
        <v>43</v>
      </c>
      <c r="C46" s="108">
        <v>3</v>
      </c>
      <c r="D46" s="108">
        <v>4</v>
      </c>
      <c r="E46" s="108">
        <v>4</v>
      </c>
      <c r="F46" s="108">
        <v>4</v>
      </c>
      <c r="G46" s="108">
        <v>2</v>
      </c>
      <c r="H46" s="108">
        <v>3</v>
      </c>
      <c r="I46" s="108">
        <v>2</v>
      </c>
      <c r="L46" s="107">
        <f>AVERAGE(C44:I49)</f>
        <v>2.8333333333333335</v>
      </c>
      <c r="N46" s="107">
        <f t="shared" si="3"/>
        <v>0</v>
      </c>
      <c r="O46" s="107">
        <f t="shared" si="3"/>
        <v>0</v>
      </c>
      <c r="P46" s="107">
        <f t="shared" si="3"/>
        <v>0</v>
      </c>
      <c r="Q46" s="107">
        <f t="shared" si="3"/>
        <v>0</v>
      </c>
      <c r="R46" s="107">
        <f t="shared" si="3"/>
        <v>0</v>
      </c>
      <c r="S46" s="107">
        <f t="shared" si="3"/>
        <v>0</v>
      </c>
      <c r="T46" s="107">
        <f t="shared" si="3"/>
        <v>0</v>
      </c>
      <c r="W46" s="107">
        <f t="shared" si="4"/>
        <v>0</v>
      </c>
    </row>
    <row r="47" spans="1:23">
      <c r="A47" s="107" t="s">
        <v>86</v>
      </c>
      <c r="B47" s="107" t="s">
        <v>43</v>
      </c>
      <c r="C47" s="108">
        <v>1</v>
      </c>
      <c r="D47" s="108">
        <v>4</v>
      </c>
      <c r="E47" s="108">
        <v>4</v>
      </c>
      <c r="F47" s="108">
        <v>3</v>
      </c>
      <c r="G47" s="108">
        <v>1</v>
      </c>
      <c r="H47" s="108">
        <v>3</v>
      </c>
      <c r="I47" s="108">
        <v>2</v>
      </c>
      <c r="N47" s="107">
        <f t="shared" si="3"/>
        <v>0</v>
      </c>
      <c r="O47" s="107">
        <f t="shared" si="3"/>
        <v>0</v>
      </c>
      <c r="P47" s="107">
        <f t="shared" si="3"/>
        <v>0</v>
      </c>
      <c r="Q47" s="107">
        <f t="shared" si="3"/>
        <v>0</v>
      </c>
      <c r="R47" s="107">
        <f t="shared" si="3"/>
        <v>0</v>
      </c>
      <c r="S47" s="107">
        <f t="shared" si="3"/>
        <v>0</v>
      </c>
      <c r="T47" s="107">
        <f t="shared" si="3"/>
        <v>0</v>
      </c>
      <c r="W47" s="107">
        <f t="shared" si="4"/>
        <v>0</v>
      </c>
    </row>
    <row r="48" spans="1:23">
      <c r="A48" s="107" t="s">
        <v>87</v>
      </c>
      <c r="B48" s="107" t="s">
        <v>83</v>
      </c>
      <c r="C48" s="108">
        <v>2</v>
      </c>
      <c r="D48" s="108">
        <v>3</v>
      </c>
      <c r="E48" s="108">
        <v>4</v>
      </c>
      <c r="F48" s="108">
        <v>4</v>
      </c>
      <c r="G48" s="108">
        <v>2</v>
      </c>
      <c r="H48" s="108">
        <v>3</v>
      </c>
      <c r="I48" s="108">
        <v>3</v>
      </c>
      <c r="N48" s="107">
        <f t="shared" si="3"/>
        <v>0</v>
      </c>
      <c r="O48" s="107">
        <f t="shared" si="3"/>
        <v>0</v>
      </c>
      <c r="P48" s="107">
        <f t="shared" si="3"/>
        <v>0</v>
      </c>
      <c r="Q48" s="107">
        <f t="shared" si="3"/>
        <v>0</v>
      </c>
      <c r="R48" s="107">
        <f t="shared" si="3"/>
        <v>0</v>
      </c>
      <c r="S48" s="107">
        <f t="shared" si="3"/>
        <v>0</v>
      </c>
      <c r="T48" s="107">
        <f t="shared" si="3"/>
        <v>0</v>
      </c>
      <c r="W48" s="107">
        <f t="shared" si="4"/>
        <v>0</v>
      </c>
    </row>
    <row r="49" spans="1:23">
      <c r="A49" s="107" t="s">
        <v>88</v>
      </c>
      <c r="B49" s="107" t="s">
        <v>83</v>
      </c>
      <c r="C49" s="108">
        <v>2</v>
      </c>
      <c r="D49" s="108">
        <v>2</v>
      </c>
      <c r="E49" s="108">
        <v>2</v>
      </c>
      <c r="F49" s="108">
        <v>3</v>
      </c>
      <c r="G49" s="108">
        <v>3</v>
      </c>
      <c r="H49" s="108">
        <v>3</v>
      </c>
      <c r="I49" s="108">
        <v>2</v>
      </c>
      <c r="N49" s="107">
        <f t="shared" si="3"/>
        <v>0</v>
      </c>
      <c r="O49" s="107">
        <f t="shared" si="3"/>
        <v>0</v>
      </c>
      <c r="P49" s="107">
        <f t="shared" si="3"/>
        <v>0</v>
      </c>
      <c r="Q49" s="107">
        <f t="shared" si="3"/>
        <v>0</v>
      </c>
      <c r="R49" s="107">
        <f t="shared" si="3"/>
        <v>0</v>
      </c>
      <c r="S49" s="107">
        <f t="shared" si="3"/>
        <v>0</v>
      </c>
      <c r="T49" s="107">
        <f t="shared" si="3"/>
        <v>0</v>
      </c>
      <c r="W49" s="107">
        <f t="shared" si="4"/>
        <v>0</v>
      </c>
    </row>
    <row r="50" spans="1:23">
      <c r="W50" s="107">
        <f t="shared" si="4"/>
        <v>0</v>
      </c>
    </row>
    <row r="51" spans="1:23">
      <c r="A51" s="107" t="s">
        <v>89</v>
      </c>
      <c r="C51" s="108" t="s">
        <v>32</v>
      </c>
      <c r="D51" s="108" t="s">
        <v>36</v>
      </c>
      <c r="E51" s="108" t="s">
        <v>39</v>
      </c>
      <c r="F51" s="108" t="s">
        <v>42</v>
      </c>
      <c r="G51" s="108" t="s">
        <v>45</v>
      </c>
      <c r="H51" s="108" t="s">
        <v>47</v>
      </c>
      <c r="I51" s="108" t="s">
        <v>48</v>
      </c>
      <c r="W51" s="107">
        <f t="shared" si="4"/>
        <v>0</v>
      </c>
    </row>
    <row r="52" spans="1:23">
      <c r="A52" s="107" t="s">
        <v>90</v>
      </c>
      <c r="B52" s="107" t="s">
        <v>46</v>
      </c>
      <c r="C52" s="108">
        <v>4</v>
      </c>
      <c r="D52" s="108">
        <v>2</v>
      </c>
      <c r="E52" s="108">
        <v>4</v>
      </c>
      <c r="F52" s="108">
        <v>4</v>
      </c>
      <c r="G52" s="108">
        <v>3</v>
      </c>
      <c r="H52" s="108">
        <v>2</v>
      </c>
      <c r="I52" s="108">
        <v>3</v>
      </c>
      <c r="N52" s="107">
        <f t="shared" si="3"/>
        <v>0</v>
      </c>
      <c r="O52" s="107">
        <f t="shared" si="3"/>
        <v>0</v>
      </c>
      <c r="P52" s="107">
        <f t="shared" si="3"/>
        <v>0</v>
      </c>
      <c r="Q52" s="107">
        <f t="shared" si="3"/>
        <v>0</v>
      </c>
      <c r="R52" s="107">
        <f t="shared" si="3"/>
        <v>0</v>
      </c>
      <c r="S52" s="107">
        <f t="shared" si="3"/>
        <v>0</v>
      </c>
      <c r="T52" s="107">
        <f t="shared" si="3"/>
        <v>0</v>
      </c>
      <c r="W52" s="107">
        <f t="shared" si="4"/>
        <v>0</v>
      </c>
    </row>
    <row r="53" spans="1:23">
      <c r="A53" s="107" t="s">
        <v>91</v>
      </c>
      <c r="B53" s="107" t="s">
        <v>46</v>
      </c>
      <c r="C53" s="108">
        <v>3</v>
      </c>
      <c r="D53" s="108">
        <v>3</v>
      </c>
      <c r="E53" s="108">
        <v>4</v>
      </c>
      <c r="F53" s="108">
        <v>3</v>
      </c>
      <c r="G53" s="108">
        <v>2</v>
      </c>
      <c r="H53" s="108">
        <v>2</v>
      </c>
      <c r="I53" s="108">
        <v>3</v>
      </c>
      <c r="N53" s="107">
        <f t="shared" si="3"/>
        <v>0</v>
      </c>
      <c r="O53" s="107">
        <f t="shared" si="3"/>
        <v>0</v>
      </c>
      <c r="P53" s="107">
        <f t="shared" si="3"/>
        <v>0</v>
      </c>
      <c r="Q53" s="107">
        <f t="shared" si="3"/>
        <v>0</v>
      </c>
      <c r="R53" s="107">
        <f t="shared" si="3"/>
        <v>0</v>
      </c>
      <c r="S53" s="107">
        <f t="shared" si="3"/>
        <v>0</v>
      </c>
      <c r="T53" s="107">
        <f t="shared" si="3"/>
        <v>0</v>
      </c>
      <c r="W53" s="107">
        <f t="shared" si="4"/>
        <v>0</v>
      </c>
    </row>
    <row r="54" spans="1:23">
      <c r="A54" s="107" t="s">
        <v>92</v>
      </c>
      <c r="B54" s="107" t="s">
        <v>46</v>
      </c>
      <c r="C54" s="108">
        <v>3</v>
      </c>
      <c r="D54" s="108">
        <v>3</v>
      </c>
      <c r="E54" s="108">
        <v>3</v>
      </c>
      <c r="F54" s="108">
        <v>2</v>
      </c>
      <c r="G54" s="108">
        <v>2</v>
      </c>
      <c r="H54" s="108">
        <v>3</v>
      </c>
      <c r="I54" s="108">
        <v>3</v>
      </c>
      <c r="L54" s="107">
        <f>AVERAGE(C52:I57)</f>
        <v>2.8571428571428572</v>
      </c>
      <c r="N54" s="107">
        <f t="shared" si="3"/>
        <v>0</v>
      </c>
      <c r="O54" s="107">
        <f t="shared" si="3"/>
        <v>0</v>
      </c>
      <c r="P54" s="107">
        <f t="shared" si="3"/>
        <v>0</v>
      </c>
      <c r="Q54" s="107">
        <f t="shared" si="3"/>
        <v>0</v>
      </c>
      <c r="R54" s="107">
        <f t="shared" si="3"/>
        <v>0</v>
      </c>
      <c r="S54" s="107">
        <f t="shared" si="3"/>
        <v>0</v>
      </c>
      <c r="T54" s="107">
        <f t="shared" si="3"/>
        <v>0</v>
      </c>
      <c r="W54" s="107">
        <f t="shared" si="4"/>
        <v>0</v>
      </c>
    </row>
    <row r="55" spans="1:23">
      <c r="A55" s="107" t="s">
        <v>93</v>
      </c>
      <c r="B55" s="107" t="s">
        <v>43</v>
      </c>
      <c r="C55" s="108">
        <v>2</v>
      </c>
      <c r="D55" s="108">
        <v>4</v>
      </c>
      <c r="E55" s="108">
        <v>4</v>
      </c>
      <c r="F55" s="108">
        <v>3</v>
      </c>
      <c r="G55" s="108">
        <v>2</v>
      </c>
      <c r="H55" s="108">
        <v>4</v>
      </c>
      <c r="I55" s="108">
        <v>2</v>
      </c>
      <c r="N55" s="107">
        <f t="shared" si="3"/>
        <v>0</v>
      </c>
      <c r="O55" s="107">
        <f t="shared" si="3"/>
        <v>0</v>
      </c>
      <c r="P55" s="107">
        <f t="shared" si="3"/>
        <v>0</v>
      </c>
      <c r="Q55" s="107">
        <f t="shared" si="3"/>
        <v>0</v>
      </c>
      <c r="R55" s="107">
        <f t="shared" si="3"/>
        <v>0</v>
      </c>
      <c r="S55" s="107">
        <f t="shared" si="3"/>
        <v>0</v>
      </c>
      <c r="T55" s="107">
        <f t="shared" si="3"/>
        <v>0</v>
      </c>
      <c r="W55" s="107">
        <f t="shared" si="4"/>
        <v>0</v>
      </c>
    </row>
    <row r="56" spans="1:23">
      <c r="A56" s="107" t="s">
        <v>94</v>
      </c>
      <c r="B56" s="107" t="s">
        <v>43</v>
      </c>
      <c r="C56" s="108">
        <v>2</v>
      </c>
      <c r="D56" s="108">
        <v>4</v>
      </c>
      <c r="E56" s="108">
        <v>4</v>
      </c>
      <c r="F56" s="108">
        <v>4</v>
      </c>
      <c r="G56" s="108">
        <v>1</v>
      </c>
      <c r="H56" s="108">
        <v>3</v>
      </c>
      <c r="I56" s="108">
        <v>2</v>
      </c>
      <c r="N56" s="107">
        <f t="shared" si="3"/>
        <v>0</v>
      </c>
      <c r="O56" s="107">
        <f t="shared" si="3"/>
        <v>0</v>
      </c>
      <c r="P56" s="107">
        <f t="shared" si="3"/>
        <v>0</v>
      </c>
      <c r="Q56" s="107">
        <f t="shared" si="3"/>
        <v>0</v>
      </c>
      <c r="R56" s="107">
        <f t="shared" si="3"/>
        <v>0</v>
      </c>
      <c r="S56" s="107">
        <f t="shared" si="3"/>
        <v>0</v>
      </c>
      <c r="T56" s="107">
        <f t="shared" si="3"/>
        <v>0</v>
      </c>
      <c r="W56" s="107">
        <f t="shared" si="4"/>
        <v>0</v>
      </c>
    </row>
    <row r="57" spans="1:23">
      <c r="A57" s="107" t="s">
        <v>95</v>
      </c>
      <c r="B57" s="107" t="s">
        <v>43</v>
      </c>
      <c r="C57" s="108">
        <v>2</v>
      </c>
      <c r="D57" s="108">
        <v>4</v>
      </c>
      <c r="E57" s="108">
        <v>4</v>
      </c>
      <c r="F57" s="108">
        <v>3</v>
      </c>
      <c r="G57" s="108">
        <v>1</v>
      </c>
      <c r="H57" s="108">
        <v>2</v>
      </c>
      <c r="I57" s="108">
        <v>2</v>
      </c>
      <c r="N57" s="107">
        <f t="shared" si="3"/>
        <v>0</v>
      </c>
      <c r="O57" s="107">
        <f t="shared" si="3"/>
        <v>0</v>
      </c>
      <c r="P57" s="107">
        <f t="shared" si="3"/>
        <v>0</v>
      </c>
      <c r="Q57" s="107">
        <f t="shared" si="3"/>
        <v>0</v>
      </c>
      <c r="R57" s="107">
        <f t="shared" si="3"/>
        <v>0</v>
      </c>
      <c r="S57" s="107">
        <f t="shared" si="3"/>
        <v>0</v>
      </c>
      <c r="T57" s="107">
        <f t="shared" si="3"/>
        <v>0</v>
      </c>
      <c r="W57" s="107">
        <f t="shared" si="4"/>
        <v>0</v>
      </c>
    </row>
    <row r="58" spans="1:23">
      <c r="W58" s="107">
        <f t="shared" si="4"/>
        <v>0</v>
      </c>
    </row>
    <row r="59" spans="1:23">
      <c r="A59" s="107" t="s">
        <v>96</v>
      </c>
      <c r="C59" s="108" t="s">
        <v>32</v>
      </c>
      <c r="D59" s="108" t="s">
        <v>36</v>
      </c>
      <c r="E59" s="108" t="s">
        <v>39</v>
      </c>
      <c r="F59" s="108" t="s">
        <v>42</v>
      </c>
      <c r="G59" s="108" t="s">
        <v>45</v>
      </c>
      <c r="H59" s="108" t="s">
        <v>47</v>
      </c>
      <c r="I59" s="108" t="s">
        <v>48</v>
      </c>
      <c r="W59" s="107">
        <f t="shared" si="4"/>
        <v>0</v>
      </c>
    </row>
    <row r="60" spans="1:23">
      <c r="A60" s="107" t="s">
        <v>97</v>
      </c>
      <c r="B60" s="107" t="s">
        <v>29</v>
      </c>
      <c r="C60" s="108">
        <v>2</v>
      </c>
      <c r="D60" s="108">
        <v>4</v>
      </c>
      <c r="E60" s="108">
        <v>4</v>
      </c>
      <c r="F60" s="108">
        <v>3</v>
      </c>
      <c r="G60" s="108">
        <v>1</v>
      </c>
      <c r="H60" s="108">
        <v>4</v>
      </c>
      <c r="I60" s="108">
        <v>2</v>
      </c>
      <c r="N60" s="107">
        <f t="shared" si="3"/>
        <v>0</v>
      </c>
      <c r="O60" s="107">
        <f t="shared" si="3"/>
        <v>0</v>
      </c>
      <c r="P60" s="107">
        <f t="shared" si="3"/>
        <v>0</v>
      </c>
      <c r="Q60" s="107">
        <f t="shared" si="3"/>
        <v>0</v>
      </c>
      <c r="R60" s="107">
        <f t="shared" si="3"/>
        <v>0</v>
      </c>
      <c r="S60" s="107">
        <f t="shared" si="3"/>
        <v>0</v>
      </c>
      <c r="T60" s="107">
        <f t="shared" si="3"/>
        <v>0</v>
      </c>
      <c r="W60" s="107">
        <f t="shared" si="4"/>
        <v>0</v>
      </c>
    </row>
    <row r="61" spans="1:23">
      <c r="A61" s="107" t="s">
        <v>98</v>
      </c>
      <c r="B61" s="107" t="s">
        <v>99</v>
      </c>
      <c r="C61" s="108">
        <v>2</v>
      </c>
      <c r="D61" s="108">
        <v>4</v>
      </c>
      <c r="E61" s="108">
        <v>5</v>
      </c>
      <c r="F61" s="108">
        <v>3</v>
      </c>
      <c r="G61" s="108">
        <v>2</v>
      </c>
      <c r="H61" s="108">
        <v>4</v>
      </c>
      <c r="I61" s="108">
        <v>1</v>
      </c>
      <c r="L61" s="107">
        <f>AVERAGE(C60:I62)</f>
        <v>3</v>
      </c>
      <c r="N61" s="107">
        <f t="shared" si="3"/>
        <v>0</v>
      </c>
      <c r="O61" s="107">
        <f t="shared" si="3"/>
        <v>0</v>
      </c>
      <c r="P61" s="107">
        <f t="shared" si="3"/>
        <v>0</v>
      </c>
      <c r="Q61" s="107">
        <f t="shared" si="3"/>
        <v>0</v>
      </c>
      <c r="R61" s="107">
        <f t="shared" si="3"/>
        <v>0</v>
      </c>
      <c r="S61" s="107">
        <f t="shared" si="3"/>
        <v>0</v>
      </c>
      <c r="T61" s="107">
        <f t="shared" si="3"/>
        <v>0</v>
      </c>
      <c r="W61" s="107">
        <f t="shared" si="4"/>
        <v>0</v>
      </c>
    </row>
    <row r="62" spans="1:23">
      <c r="A62" s="107" t="s">
        <v>100</v>
      </c>
      <c r="B62" s="107" t="s">
        <v>99</v>
      </c>
      <c r="C62" s="108">
        <v>1</v>
      </c>
      <c r="D62" s="108">
        <v>5</v>
      </c>
      <c r="E62" s="108">
        <v>4</v>
      </c>
      <c r="F62" s="108">
        <v>4</v>
      </c>
      <c r="G62" s="108">
        <v>1</v>
      </c>
      <c r="H62" s="108">
        <v>5</v>
      </c>
      <c r="I62" s="108">
        <v>2</v>
      </c>
      <c r="N62" s="107">
        <f t="shared" si="3"/>
        <v>0</v>
      </c>
      <c r="O62" s="107">
        <f t="shared" si="3"/>
        <v>0</v>
      </c>
      <c r="P62" s="107">
        <f t="shared" si="3"/>
        <v>0</v>
      </c>
      <c r="Q62" s="107">
        <f t="shared" si="3"/>
        <v>0</v>
      </c>
      <c r="R62" s="107">
        <f t="shared" si="3"/>
        <v>0</v>
      </c>
      <c r="S62" s="107">
        <f t="shared" si="3"/>
        <v>0</v>
      </c>
      <c r="T62" s="107">
        <f t="shared" si="3"/>
        <v>0</v>
      </c>
      <c r="W62" s="107">
        <f t="shared" si="4"/>
        <v>0</v>
      </c>
    </row>
    <row r="63" spans="1:23">
      <c r="W63" s="107">
        <f t="shared" si="4"/>
        <v>0</v>
      </c>
    </row>
    <row r="64" spans="1:23">
      <c r="A64" s="107" t="s">
        <v>101</v>
      </c>
      <c r="C64" s="108" t="s">
        <v>32</v>
      </c>
      <c r="D64" s="108" t="s">
        <v>36</v>
      </c>
      <c r="E64" s="108" t="s">
        <v>39</v>
      </c>
      <c r="F64" s="108" t="s">
        <v>42</v>
      </c>
      <c r="G64" s="108" t="s">
        <v>45</v>
      </c>
      <c r="H64" s="108" t="s">
        <v>47</v>
      </c>
      <c r="I64" s="108" t="s">
        <v>48</v>
      </c>
      <c r="J64" s="108" t="s">
        <v>102</v>
      </c>
      <c r="K64" s="108" t="s">
        <v>103</v>
      </c>
      <c r="W64" s="107">
        <f t="shared" si="4"/>
        <v>0</v>
      </c>
    </row>
    <row r="65" spans="1:23">
      <c r="A65" s="107" t="s">
        <v>104</v>
      </c>
      <c r="B65" s="107" t="s">
        <v>33</v>
      </c>
      <c r="C65" s="108">
        <v>2</v>
      </c>
      <c r="D65" s="108">
        <v>3</v>
      </c>
      <c r="E65" s="108">
        <v>4</v>
      </c>
      <c r="F65" s="108">
        <v>3</v>
      </c>
      <c r="G65" s="108">
        <v>2</v>
      </c>
      <c r="H65" s="108">
        <v>5</v>
      </c>
      <c r="I65" s="108">
        <v>2</v>
      </c>
      <c r="J65" s="108">
        <v>3</v>
      </c>
      <c r="K65" s="108">
        <v>2</v>
      </c>
      <c r="N65" s="107">
        <f t="shared" si="3"/>
        <v>0</v>
      </c>
      <c r="O65" s="107">
        <f t="shared" si="3"/>
        <v>0</v>
      </c>
      <c r="P65" s="107">
        <f t="shared" si="3"/>
        <v>0</v>
      </c>
      <c r="Q65" s="107">
        <f t="shared" si="3"/>
        <v>0</v>
      </c>
      <c r="R65" s="107">
        <f t="shared" si="3"/>
        <v>0</v>
      </c>
      <c r="S65" s="107">
        <f t="shared" si="3"/>
        <v>0</v>
      </c>
      <c r="T65" s="107">
        <f t="shared" si="3"/>
        <v>0</v>
      </c>
      <c r="U65" s="107">
        <f t="shared" si="3"/>
        <v>0</v>
      </c>
      <c r="V65" s="107">
        <f t="shared" si="3"/>
        <v>0</v>
      </c>
      <c r="W65" s="107">
        <f t="shared" si="4"/>
        <v>0</v>
      </c>
    </row>
    <row r="66" spans="1:23">
      <c r="A66" s="107" t="s">
        <v>105</v>
      </c>
      <c r="B66" s="107" t="s">
        <v>33</v>
      </c>
      <c r="C66" s="108">
        <v>2</v>
      </c>
      <c r="D66" s="108">
        <v>4</v>
      </c>
      <c r="E66" s="108">
        <v>4</v>
      </c>
      <c r="F66" s="108">
        <v>3</v>
      </c>
      <c r="G66" s="108">
        <v>2</v>
      </c>
      <c r="H66" s="108">
        <v>3</v>
      </c>
      <c r="I66" s="108">
        <v>1</v>
      </c>
      <c r="J66" s="108">
        <v>2</v>
      </c>
      <c r="K66" s="108">
        <v>3</v>
      </c>
      <c r="N66" s="107">
        <f t="shared" si="3"/>
        <v>0</v>
      </c>
      <c r="O66" s="107">
        <f t="shared" si="3"/>
        <v>0</v>
      </c>
      <c r="P66" s="107">
        <f t="shared" si="3"/>
        <v>0</v>
      </c>
      <c r="Q66" s="107">
        <f t="shared" si="3"/>
        <v>0</v>
      </c>
      <c r="R66" s="107">
        <f t="shared" si="3"/>
        <v>0</v>
      </c>
      <c r="S66" s="107">
        <f t="shared" si="3"/>
        <v>0</v>
      </c>
      <c r="T66" s="107">
        <f t="shared" si="3"/>
        <v>0</v>
      </c>
      <c r="U66" s="107">
        <f t="shared" si="3"/>
        <v>0</v>
      </c>
      <c r="V66" s="107">
        <f t="shared" si="3"/>
        <v>0</v>
      </c>
      <c r="W66" s="107">
        <f t="shared" si="4"/>
        <v>0</v>
      </c>
    </row>
    <row r="67" spans="1:23">
      <c r="A67" s="107" t="s">
        <v>106</v>
      </c>
      <c r="B67" s="107" t="s">
        <v>107</v>
      </c>
      <c r="C67" s="108">
        <v>2</v>
      </c>
      <c r="D67" s="108">
        <v>4</v>
      </c>
      <c r="E67" s="108">
        <v>4</v>
      </c>
      <c r="F67" s="108">
        <v>3</v>
      </c>
      <c r="G67" s="108">
        <v>2</v>
      </c>
      <c r="H67" s="108">
        <v>4</v>
      </c>
      <c r="I67" s="108">
        <v>2</v>
      </c>
      <c r="L67" s="107">
        <f>AVERAGE(C65:I69)</f>
        <v>3.0857142857142859</v>
      </c>
      <c r="N67" s="107">
        <f t="shared" si="3"/>
        <v>0</v>
      </c>
      <c r="O67" s="107">
        <f t="shared" si="3"/>
        <v>0</v>
      </c>
      <c r="P67" s="107">
        <f t="shared" si="3"/>
        <v>0</v>
      </c>
      <c r="Q67" s="107">
        <f t="shared" si="3"/>
        <v>0</v>
      </c>
      <c r="R67" s="107">
        <f t="shared" si="3"/>
        <v>0</v>
      </c>
      <c r="S67" s="107">
        <f t="shared" si="3"/>
        <v>0</v>
      </c>
      <c r="T67" s="107">
        <f t="shared" si="3"/>
        <v>0</v>
      </c>
      <c r="W67" s="107">
        <f t="shared" si="4"/>
        <v>0</v>
      </c>
    </row>
    <row r="68" spans="1:23">
      <c r="A68" s="107" t="s">
        <v>108</v>
      </c>
      <c r="B68" s="107" t="s">
        <v>28</v>
      </c>
      <c r="C68" s="108">
        <v>2</v>
      </c>
      <c r="D68" s="108">
        <v>4</v>
      </c>
      <c r="E68" s="108">
        <v>4</v>
      </c>
      <c r="F68" s="108">
        <v>3</v>
      </c>
      <c r="G68" s="108">
        <v>3</v>
      </c>
      <c r="H68" s="108">
        <v>5</v>
      </c>
      <c r="I68" s="108">
        <v>2</v>
      </c>
      <c r="N68" s="107">
        <f t="shared" si="3"/>
        <v>0</v>
      </c>
      <c r="O68" s="107">
        <f t="shared" si="3"/>
        <v>0</v>
      </c>
      <c r="P68" s="107">
        <f t="shared" si="3"/>
        <v>0</v>
      </c>
      <c r="Q68" s="107">
        <f t="shared" si="3"/>
        <v>0</v>
      </c>
      <c r="R68" s="107">
        <f t="shared" si="3"/>
        <v>0</v>
      </c>
      <c r="S68" s="107">
        <f t="shared" si="3"/>
        <v>0</v>
      </c>
      <c r="T68" s="107">
        <f t="shared" si="3"/>
        <v>0</v>
      </c>
      <c r="W68" s="107">
        <f t="shared" si="4"/>
        <v>0</v>
      </c>
    </row>
    <row r="69" spans="1:23">
      <c r="A69" s="107" t="s">
        <v>109</v>
      </c>
      <c r="B69" s="107" t="s">
        <v>28</v>
      </c>
      <c r="C69" s="108">
        <v>2</v>
      </c>
      <c r="D69" s="108">
        <v>5</v>
      </c>
      <c r="E69" s="108">
        <v>4</v>
      </c>
      <c r="F69" s="108">
        <v>4</v>
      </c>
      <c r="G69" s="108">
        <v>3</v>
      </c>
      <c r="H69" s="108">
        <v>3</v>
      </c>
      <c r="I69" s="108">
        <v>3</v>
      </c>
      <c r="N69" s="107">
        <f t="shared" si="3"/>
        <v>0</v>
      </c>
      <c r="O69" s="107">
        <f t="shared" si="3"/>
        <v>0</v>
      </c>
      <c r="P69" s="107">
        <f t="shared" si="3"/>
        <v>0</v>
      </c>
      <c r="Q69" s="107">
        <f t="shared" si="3"/>
        <v>0</v>
      </c>
      <c r="R69" s="107">
        <f t="shared" si="3"/>
        <v>0</v>
      </c>
      <c r="S69" s="107">
        <f t="shared" si="3"/>
        <v>0</v>
      </c>
      <c r="T69" s="107">
        <f t="shared" si="3"/>
        <v>0</v>
      </c>
      <c r="W69" s="107">
        <f t="shared" si="4"/>
        <v>0</v>
      </c>
    </row>
    <row r="70" spans="1:23">
      <c r="W70" s="107">
        <f t="shared" si="4"/>
        <v>0</v>
      </c>
    </row>
    <row r="71" spans="1:23">
      <c r="A71" s="107" t="s">
        <v>110</v>
      </c>
      <c r="C71" s="108" t="s">
        <v>32</v>
      </c>
      <c r="D71" s="108" t="s">
        <v>36</v>
      </c>
      <c r="E71" s="108" t="s">
        <v>39</v>
      </c>
      <c r="F71" s="108" t="s">
        <v>42</v>
      </c>
      <c r="G71" s="108" t="s">
        <v>45</v>
      </c>
      <c r="H71" s="108" t="s">
        <v>47</v>
      </c>
      <c r="I71" s="108" t="s">
        <v>48</v>
      </c>
      <c r="J71" s="108" t="s">
        <v>102</v>
      </c>
      <c r="K71" s="108" t="s">
        <v>103</v>
      </c>
      <c r="W71" s="107">
        <f t="shared" si="4"/>
        <v>0</v>
      </c>
    </row>
    <row r="72" spans="1:23">
      <c r="A72" s="107" t="s">
        <v>111</v>
      </c>
      <c r="B72" s="107" t="s">
        <v>112</v>
      </c>
      <c r="C72" s="108">
        <v>1</v>
      </c>
      <c r="D72" s="108">
        <v>4</v>
      </c>
      <c r="E72" s="108">
        <v>4</v>
      </c>
      <c r="F72" s="108">
        <v>3</v>
      </c>
      <c r="G72" s="108">
        <v>1</v>
      </c>
      <c r="H72" s="108">
        <v>5</v>
      </c>
      <c r="I72" s="108">
        <v>1</v>
      </c>
      <c r="J72" s="108">
        <v>1</v>
      </c>
      <c r="K72" s="108">
        <v>1</v>
      </c>
      <c r="N72" s="107">
        <f t="shared" si="3"/>
        <v>0</v>
      </c>
      <c r="O72" s="107">
        <f t="shared" si="3"/>
        <v>0</v>
      </c>
      <c r="P72" s="107">
        <f t="shared" si="3"/>
        <v>0</v>
      </c>
      <c r="Q72" s="107">
        <f t="shared" si="3"/>
        <v>0</v>
      </c>
      <c r="R72" s="107">
        <f t="shared" si="3"/>
        <v>0</v>
      </c>
      <c r="S72" s="107">
        <f t="shared" si="3"/>
        <v>0</v>
      </c>
      <c r="T72" s="107">
        <f t="shared" si="3"/>
        <v>0</v>
      </c>
      <c r="U72" s="107">
        <f t="shared" si="3"/>
        <v>0</v>
      </c>
      <c r="V72" s="107">
        <f t="shared" si="3"/>
        <v>0</v>
      </c>
      <c r="W72" s="107">
        <f t="shared" si="4"/>
        <v>0</v>
      </c>
    </row>
    <row r="73" spans="1:23">
      <c r="A73" s="107" t="s">
        <v>113</v>
      </c>
      <c r="B73" s="107" t="s">
        <v>112</v>
      </c>
      <c r="C73" s="108">
        <v>1</v>
      </c>
      <c r="D73" s="108">
        <v>2</v>
      </c>
      <c r="E73" s="108">
        <v>2</v>
      </c>
      <c r="F73" s="108">
        <v>2</v>
      </c>
      <c r="G73" s="108">
        <v>3</v>
      </c>
      <c r="H73" s="108">
        <v>3</v>
      </c>
      <c r="I73" s="108">
        <v>1</v>
      </c>
      <c r="J73" s="108">
        <v>1</v>
      </c>
      <c r="K73" s="108">
        <v>1</v>
      </c>
      <c r="N73" s="107">
        <f t="shared" si="3"/>
        <v>0</v>
      </c>
      <c r="O73" s="107">
        <f t="shared" si="3"/>
        <v>0</v>
      </c>
      <c r="P73" s="107">
        <f t="shared" si="3"/>
        <v>0</v>
      </c>
      <c r="Q73" s="107">
        <f t="shared" si="3"/>
        <v>0</v>
      </c>
      <c r="R73" s="107">
        <f t="shared" si="3"/>
        <v>0</v>
      </c>
      <c r="S73" s="107">
        <f t="shared" si="3"/>
        <v>0</v>
      </c>
      <c r="T73" s="107">
        <f t="shared" si="3"/>
        <v>0</v>
      </c>
      <c r="U73" s="107">
        <f t="shared" si="3"/>
        <v>0</v>
      </c>
      <c r="V73" s="107">
        <f t="shared" si="3"/>
        <v>0</v>
      </c>
      <c r="W73" s="107">
        <f t="shared" si="4"/>
        <v>0</v>
      </c>
    </row>
    <row r="74" spans="1:23">
      <c r="A74" s="107" t="s">
        <v>114</v>
      </c>
      <c r="B74" s="107" t="s">
        <v>107</v>
      </c>
      <c r="C74" s="108">
        <v>2</v>
      </c>
      <c r="D74" s="108">
        <v>5</v>
      </c>
      <c r="E74" s="108">
        <v>4</v>
      </c>
      <c r="F74" s="108">
        <v>3</v>
      </c>
      <c r="G74" s="108">
        <v>1</v>
      </c>
      <c r="H74" s="108">
        <v>4</v>
      </c>
      <c r="I74" s="108">
        <v>1</v>
      </c>
      <c r="J74" s="108">
        <v>1</v>
      </c>
      <c r="K74" s="108">
        <v>1</v>
      </c>
      <c r="L74" s="107">
        <f>AVERAGE(C72:I76)</f>
        <v>2.4</v>
      </c>
      <c r="N74" s="107">
        <f t="shared" si="3"/>
        <v>0</v>
      </c>
      <c r="O74" s="107">
        <f t="shared" si="3"/>
        <v>0</v>
      </c>
      <c r="P74" s="107">
        <f t="shared" si="3"/>
        <v>0</v>
      </c>
      <c r="Q74" s="107">
        <f t="shared" si="3"/>
        <v>0</v>
      </c>
      <c r="R74" s="107">
        <f t="shared" si="3"/>
        <v>0</v>
      </c>
      <c r="S74" s="107">
        <f t="shared" si="3"/>
        <v>0</v>
      </c>
      <c r="T74" s="107">
        <f t="shared" si="3"/>
        <v>0</v>
      </c>
      <c r="U74" s="107">
        <f t="shared" si="3"/>
        <v>0</v>
      </c>
      <c r="V74" s="107">
        <f t="shared" si="3"/>
        <v>0</v>
      </c>
      <c r="W74" s="107">
        <f t="shared" si="4"/>
        <v>0</v>
      </c>
    </row>
    <row r="75" spans="1:23">
      <c r="A75" s="107" t="s">
        <v>115</v>
      </c>
      <c r="B75" s="107" t="s">
        <v>116</v>
      </c>
      <c r="C75" s="108">
        <v>2</v>
      </c>
      <c r="D75" s="108">
        <v>4</v>
      </c>
      <c r="E75" s="108">
        <v>4</v>
      </c>
      <c r="F75" s="108">
        <v>3</v>
      </c>
      <c r="G75" s="108">
        <v>1</v>
      </c>
      <c r="H75" s="108">
        <v>3</v>
      </c>
      <c r="I75" s="108">
        <v>1</v>
      </c>
      <c r="J75" s="108">
        <v>1</v>
      </c>
      <c r="K75" s="108">
        <v>1</v>
      </c>
      <c r="N75" s="107">
        <f t="shared" si="3"/>
        <v>0</v>
      </c>
      <c r="O75" s="107">
        <f t="shared" si="3"/>
        <v>0</v>
      </c>
      <c r="P75" s="107">
        <f t="shared" si="3"/>
        <v>0</v>
      </c>
      <c r="Q75" s="107">
        <f t="shared" si="3"/>
        <v>0</v>
      </c>
      <c r="R75" s="107">
        <f t="shared" si="3"/>
        <v>0</v>
      </c>
      <c r="S75" s="107">
        <f t="shared" si="3"/>
        <v>0</v>
      </c>
      <c r="T75" s="107">
        <f t="shared" si="3"/>
        <v>0</v>
      </c>
      <c r="U75" s="107">
        <f t="shared" si="3"/>
        <v>0</v>
      </c>
      <c r="V75" s="107">
        <f t="shared" si="3"/>
        <v>0</v>
      </c>
      <c r="W75" s="107">
        <f t="shared" si="4"/>
        <v>0</v>
      </c>
    </row>
    <row r="76" spans="1:23">
      <c r="A76" s="107" t="s">
        <v>117</v>
      </c>
      <c r="B76" s="107" t="s">
        <v>107</v>
      </c>
      <c r="C76" s="108">
        <v>1</v>
      </c>
      <c r="D76" s="108">
        <v>3</v>
      </c>
      <c r="E76" s="108">
        <v>3</v>
      </c>
      <c r="F76" s="108">
        <v>1</v>
      </c>
      <c r="G76" s="108">
        <v>2</v>
      </c>
      <c r="H76" s="108">
        <v>2</v>
      </c>
      <c r="I76" s="108">
        <v>1</v>
      </c>
      <c r="J76" s="108">
        <v>2</v>
      </c>
      <c r="K76" s="108">
        <v>1</v>
      </c>
      <c r="N76" s="107">
        <f t="shared" si="3"/>
        <v>0</v>
      </c>
      <c r="O76" s="107">
        <f t="shared" si="3"/>
        <v>0</v>
      </c>
      <c r="P76" s="107">
        <f t="shared" si="3"/>
        <v>0</v>
      </c>
      <c r="Q76" s="107">
        <f t="shared" si="3"/>
        <v>0</v>
      </c>
      <c r="R76" s="107">
        <f t="shared" si="3"/>
        <v>0</v>
      </c>
      <c r="S76" s="107">
        <f t="shared" si="3"/>
        <v>0</v>
      </c>
      <c r="T76" s="107">
        <f t="shared" si="3"/>
        <v>0</v>
      </c>
      <c r="U76" s="107">
        <f t="shared" si="3"/>
        <v>0</v>
      </c>
      <c r="V76" s="107">
        <f t="shared" si="3"/>
        <v>0</v>
      </c>
      <c r="W76" s="107">
        <f t="shared" si="4"/>
        <v>0</v>
      </c>
    </row>
    <row r="77" spans="1:23">
      <c r="W77" s="107">
        <f t="shared" si="4"/>
        <v>0</v>
      </c>
    </row>
    <row r="78" spans="1:23">
      <c r="A78" s="107" t="s">
        <v>118</v>
      </c>
      <c r="C78" s="108" t="s">
        <v>32</v>
      </c>
      <c r="D78" s="108" t="s">
        <v>36</v>
      </c>
      <c r="E78" s="108" t="s">
        <v>39</v>
      </c>
      <c r="F78" s="108" t="s">
        <v>42</v>
      </c>
      <c r="G78" s="108" t="s">
        <v>45</v>
      </c>
      <c r="H78" s="108" t="s">
        <v>47</v>
      </c>
      <c r="I78" s="108" t="s">
        <v>48</v>
      </c>
      <c r="J78" s="108" t="s">
        <v>102</v>
      </c>
      <c r="K78" s="108" t="s">
        <v>103</v>
      </c>
      <c r="W78" s="107">
        <f t="shared" si="4"/>
        <v>0</v>
      </c>
    </row>
    <row r="79" spans="1:23">
      <c r="A79" s="107" t="s">
        <v>119</v>
      </c>
      <c r="B79" s="107" t="s">
        <v>107</v>
      </c>
      <c r="C79" s="108">
        <v>2</v>
      </c>
      <c r="D79" s="108">
        <v>4</v>
      </c>
      <c r="E79" s="108">
        <v>4</v>
      </c>
      <c r="F79" s="108">
        <v>3.5</v>
      </c>
      <c r="G79" s="108">
        <v>2</v>
      </c>
      <c r="H79" s="108">
        <v>3</v>
      </c>
      <c r="I79" s="108">
        <v>2</v>
      </c>
      <c r="J79" s="108">
        <v>1</v>
      </c>
      <c r="K79" s="108">
        <v>1</v>
      </c>
      <c r="N79" s="107">
        <f t="shared" si="3"/>
        <v>0</v>
      </c>
      <c r="O79" s="107">
        <f t="shared" si="3"/>
        <v>0</v>
      </c>
      <c r="P79" s="107">
        <f t="shared" si="3"/>
        <v>0</v>
      </c>
      <c r="Q79" s="107">
        <f t="shared" si="3"/>
        <v>0</v>
      </c>
      <c r="R79" s="107">
        <f t="shared" si="3"/>
        <v>0</v>
      </c>
      <c r="S79" s="107">
        <f t="shared" si="3"/>
        <v>0</v>
      </c>
      <c r="T79" s="107">
        <f t="shared" si="3"/>
        <v>0</v>
      </c>
      <c r="U79" s="107">
        <f t="shared" si="3"/>
        <v>0</v>
      </c>
      <c r="V79" s="107">
        <f t="shared" si="3"/>
        <v>0</v>
      </c>
      <c r="W79" s="107">
        <f t="shared" si="4"/>
        <v>0</v>
      </c>
    </row>
    <row r="80" spans="1:23">
      <c r="A80" s="107" t="s">
        <v>120</v>
      </c>
      <c r="B80" s="107" t="s">
        <v>121</v>
      </c>
      <c r="C80" s="108">
        <v>1</v>
      </c>
      <c r="D80" s="108">
        <v>2</v>
      </c>
      <c r="E80" s="108">
        <v>3</v>
      </c>
      <c r="F80" s="108">
        <v>2</v>
      </c>
      <c r="G80" s="108">
        <v>1</v>
      </c>
      <c r="H80" s="108">
        <v>3</v>
      </c>
      <c r="I80" s="108">
        <v>1</v>
      </c>
      <c r="J80" s="108">
        <v>1</v>
      </c>
      <c r="K80" s="108">
        <v>2</v>
      </c>
      <c r="N80" s="107">
        <f t="shared" si="3"/>
        <v>0</v>
      </c>
      <c r="O80" s="107">
        <f t="shared" si="3"/>
        <v>0</v>
      </c>
      <c r="P80" s="107">
        <f t="shared" si="3"/>
        <v>0</v>
      </c>
      <c r="Q80" s="107">
        <f t="shared" si="3"/>
        <v>0</v>
      </c>
      <c r="R80" s="107">
        <f t="shared" ref="R80:V84" si="5">IF(G80&gt;0,IF(G80&lt;6,0,1),1)</f>
        <v>0</v>
      </c>
      <c r="S80" s="107">
        <f t="shared" si="5"/>
        <v>0</v>
      </c>
      <c r="T80" s="107">
        <f t="shared" si="5"/>
        <v>0</v>
      </c>
      <c r="U80" s="107">
        <f t="shared" si="5"/>
        <v>0</v>
      </c>
      <c r="V80" s="107">
        <f t="shared" si="5"/>
        <v>0</v>
      </c>
      <c r="W80" s="107">
        <f t="shared" si="4"/>
        <v>0</v>
      </c>
    </row>
    <row r="81" spans="1:23">
      <c r="A81" s="107" t="s">
        <v>122</v>
      </c>
      <c r="B81" s="107" t="s">
        <v>107</v>
      </c>
      <c r="C81" s="108">
        <v>2</v>
      </c>
      <c r="D81" s="108">
        <v>4</v>
      </c>
      <c r="E81" s="108">
        <v>3</v>
      </c>
      <c r="F81" s="108">
        <v>5</v>
      </c>
      <c r="G81" s="108">
        <v>3</v>
      </c>
      <c r="H81" s="108">
        <v>5</v>
      </c>
      <c r="I81" s="108">
        <v>2</v>
      </c>
      <c r="J81" s="108">
        <v>2</v>
      </c>
      <c r="K81" s="108">
        <v>2</v>
      </c>
      <c r="L81" s="107">
        <f>AVERAGE(C79:I84)</f>
        <v>2.6547619047619047</v>
      </c>
      <c r="N81" s="107">
        <f t="shared" ref="N81:Q84" si="6">IF(C81&gt;0,IF(C81&lt;6,0,1),1)</f>
        <v>0</v>
      </c>
      <c r="O81" s="107">
        <f t="shared" si="6"/>
        <v>0</v>
      </c>
      <c r="P81" s="107">
        <f t="shared" si="6"/>
        <v>0</v>
      </c>
      <c r="Q81" s="107">
        <f t="shared" si="6"/>
        <v>0</v>
      </c>
      <c r="R81" s="107">
        <f t="shared" si="5"/>
        <v>0</v>
      </c>
      <c r="S81" s="107">
        <f t="shared" si="5"/>
        <v>0</v>
      </c>
      <c r="T81" s="107">
        <f t="shared" si="5"/>
        <v>0</v>
      </c>
      <c r="U81" s="107">
        <f t="shared" si="5"/>
        <v>0</v>
      </c>
      <c r="V81" s="107">
        <f t="shared" si="5"/>
        <v>0</v>
      </c>
      <c r="W81" s="107">
        <f t="shared" si="4"/>
        <v>0</v>
      </c>
    </row>
    <row r="82" spans="1:23">
      <c r="A82" s="107" t="s">
        <v>123</v>
      </c>
      <c r="B82" s="107" t="s">
        <v>107</v>
      </c>
      <c r="C82" s="108">
        <v>2</v>
      </c>
      <c r="D82" s="108">
        <v>5</v>
      </c>
      <c r="E82" s="108">
        <v>4</v>
      </c>
      <c r="F82" s="108">
        <v>3</v>
      </c>
      <c r="G82" s="108">
        <v>2</v>
      </c>
      <c r="H82" s="108">
        <v>4</v>
      </c>
      <c r="I82" s="108">
        <v>1</v>
      </c>
      <c r="J82" s="108">
        <v>2</v>
      </c>
      <c r="K82" s="108">
        <v>1</v>
      </c>
      <c r="N82" s="107">
        <f t="shared" si="6"/>
        <v>0</v>
      </c>
      <c r="O82" s="107">
        <f t="shared" si="6"/>
        <v>0</v>
      </c>
      <c r="P82" s="107">
        <f t="shared" si="6"/>
        <v>0</v>
      </c>
      <c r="Q82" s="107">
        <f t="shared" si="6"/>
        <v>0</v>
      </c>
      <c r="R82" s="107">
        <f t="shared" si="5"/>
        <v>0</v>
      </c>
      <c r="S82" s="107">
        <f t="shared" si="5"/>
        <v>0</v>
      </c>
      <c r="T82" s="107">
        <f t="shared" si="5"/>
        <v>0</v>
      </c>
      <c r="U82" s="107">
        <f t="shared" si="5"/>
        <v>0</v>
      </c>
      <c r="V82" s="107">
        <f t="shared" si="5"/>
        <v>0</v>
      </c>
      <c r="W82" s="107">
        <f t="shared" si="4"/>
        <v>0</v>
      </c>
    </row>
    <row r="83" spans="1:23">
      <c r="A83" s="107" t="s">
        <v>124</v>
      </c>
      <c r="B83" s="107" t="s">
        <v>125</v>
      </c>
      <c r="C83" s="108">
        <v>2</v>
      </c>
      <c r="D83" s="108">
        <v>3</v>
      </c>
      <c r="E83" s="108">
        <v>4</v>
      </c>
      <c r="F83" s="108">
        <v>2</v>
      </c>
      <c r="G83" s="108">
        <v>1</v>
      </c>
      <c r="H83" s="108">
        <v>3</v>
      </c>
      <c r="I83" s="108">
        <v>1</v>
      </c>
      <c r="J83" s="108">
        <v>1</v>
      </c>
      <c r="K83" s="108">
        <v>1</v>
      </c>
      <c r="N83" s="107">
        <f t="shared" si="6"/>
        <v>0</v>
      </c>
      <c r="O83" s="107">
        <f t="shared" si="6"/>
        <v>0</v>
      </c>
      <c r="P83" s="107">
        <f t="shared" si="6"/>
        <v>0</v>
      </c>
      <c r="Q83" s="107">
        <f t="shared" si="6"/>
        <v>0</v>
      </c>
      <c r="R83" s="107">
        <f t="shared" si="5"/>
        <v>0</v>
      </c>
      <c r="S83" s="107">
        <f t="shared" si="5"/>
        <v>0</v>
      </c>
      <c r="T83" s="107">
        <f t="shared" si="5"/>
        <v>0</v>
      </c>
      <c r="U83" s="107">
        <f t="shared" si="5"/>
        <v>0</v>
      </c>
      <c r="V83" s="107">
        <f t="shared" si="5"/>
        <v>0</v>
      </c>
      <c r="W83" s="107">
        <f t="shared" si="4"/>
        <v>0</v>
      </c>
    </row>
    <row r="84" spans="1:23">
      <c r="A84" s="107" t="s">
        <v>126</v>
      </c>
      <c r="B84" s="107" t="s">
        <v>107</v>
      </c>
      <c r="C84" s="108">
        <v>2</v>
      </c>
      <c r="D84" s="108">
        <v>3</v>
      </c>
      <c r="E84" s="108">
        <v>4</v>
      </c>
      <c r="F84" s="108">
        <v>2</v>
      </c>
      <c r="G84" s="108">
        <v>1</v>
      </c>
      <c r="H84" s="108">
        <v>3</v>
      </c>
      <c r="I84" s="108">
        <v>2</v>
      </c>
      <c r="J84" s="108">
        <v>2</v>
      </c>
      <c r="K84" s="108">
        <v>1</v>
      </c>
      <c r="N84" s="107">
        <f t="shared" si="6"/>
        <v>0</v>
      </c>
      <c r="O84" s="107">
        <f t="shared" si="6"/>
        <v>0</v>
      </c>
      <c r="P84" s="107">
        <f t="shared" si="6"/>
        <v>0</v>
      </c>
      <c r="Q84" s="107">
        <f t="shared" si="6"/>
        <v>0</v>
      </c>
      <c r="R84" s="107">
        <f t="shared" si="5"/>
        <v>0</v>
      </c>
      <c r="S84" s="107">
        <f t="shared" si="5"/>
        <v>0</v>
      </c>
      <c r="T84" s="107">
        <f t="shared" si="5"/>
        <v>0</v>
      </c>
      <c r="U84" s="107">
        <f t="shared" si="5"/>
        <v>0</v>
      </c>
      <c r="V84" s="107">
        <f t="shared" si="5"/>
        <v>0</v>
      </c>
      <c r="W84" s="107">
        <f t="shared" si="4"/>
        <v>0</v>
      </c>
    </row>
    <row r="85" spans="1:23">
      <c r="W85" s="107">
        <f t="shared" ref="W85:W92" si="7">SUM(N85:T85)</f>
        <v>0</v>
      </c>
    </row>
    <row r="86" spans="1:23">
      <c r="A86" s="107" t="s">
        <v>127</v>
      </c>
      <c r="C86" s="108" t="s">
        <v>32</v>
      </c>
      <c r="D86" s="108" t="s">
        <v>36</v>
      </c>
      <c r="E86" s="108" t="s">
        <v>39</v>
      </c>
      <c r="F86" s="108" t="s">
        <v>42</v>
      </c>
      <c r="G86" s="108" t="s">
        <v>45</v>
      </c>
      <c r="H86" s="108" t="s">
        <v>47</v>
      </c>
      <c r="I86" s="108" t="s">
        <v>48</v>
      </c>
      <c r="J86" s="108" t="s">
        <v>102</v>
      </c>
      <c r="K86" s="108" t="s">
        <v>103</v>
      </c>
      <c r="W86" s="107">
        <f t="shared" si="7"/>
        <v>0</v>
      </c>
    </row>
    <row r="87" spans="1:23">
      <c r="A87" s="107" t="s">
        <v>128</v>
      </c>
      <c r="B87" s="107" t="s">
        <v>129</v>
      </c>
      <c r="C87" s="108">
        <v>1</v>
      </c>
      <c r="D87" s="108">
        <v>3</v>
      </c>
      <c r="E87" s="108">
        <v>3</v>
      </c>
      <c r="F87" s="108">
        <v>2</v>
      </c>
      <c r="G87" s="108">
        <v>1</v>
      </c>
      <c r="H87" s="108">
        <v>4</v>
      </c>
      <c r="I87" s="108">
        <v>2</v>
      </c>
      <c r="J87" s="108">
        <v>1</v>
      </c>
      <c r="K87" s="108">
        <v>3</v>
      </c>
      <c r="N87" s="107">
        <f t="shared" ref="N87:V92" si="8">IF(C87&gt;0,IF(C87&lt;6,0,1),1)</f>
        <v>0</v>
      </c>
      <c r="O87" s="107">
        <f t="shared" si="8"/>
        <v>0</v>
      </c>
      <c r="P87" s="107">
        <f t="shared" si="8"/>
        <v>0</v>
      </c>
      <c r="Q87" s="107">
        <f t="shared" si="8"/>
        <v>0</v>
      </c>
      <c r="R87" s="107">
        <f t="shared" si="8"/>
        <v>0</v>
      </c>
      <c r="S87" s="107">
        <f t="shared" si="8"/>
        <v>0</v>
      </c>
      <c r="T87" s="107">
        <f t="shared" si="8"/>
        <v>0</v>
      </c>
      <c r="U87" s="107">
        <f t="shared" si="8"/>
        <v>0</v>
      </c>
      <c r="V87" s="107">
        <f t="shared" si="8"/>
        <v>0</v>
      </c>
      <c r="W87" s="107">
        <f t="shared" si="7"/>
        <v>0</v>
      </c>
    </row>
    <row r="88" spans="1:23">
      <c r="A88" s="107" t="s">
        <v>130</v>
      </c>
      <c r="B88" s="107" t="s">
        <v>129</v>
      </c>
      <c r="C88" s="108">
        <v>2</v>
      </c>
      <c r="D88" s="108">
        <v>4</v>
      </c>
      <c r="E88" s="108">
        <v>4</v>
      </c>
      <c r="F88" s="108">
        <v>3</v>
      </c>
      <c r="G88" s="108">
        <v>1</v>
      </c>
      <c r="H88" s="108">
        <v>5</v>
      </c>
      <c r="I88" s="108">
        <v>2</v>
      </c>
      <c r="J88" s="108">
        <v>1</v>
      </c>
      <c r="K88" s="108">
        <v>2</v>
      </c>
      <c r="N88" s="107">
        <f t="shared" si="8"/>
        <v>0</v>
      </c>
      <c r="O88" s="107">
        <f t="shared" si="8"/>
        <v>0</v>
      </c>
      <c r="P88" s="107">
        <f t="shared" si="8"/>
        <v>0</v>
      </c>
      <c r="Q88" s="107">
        <f t="shared" si="8"/>
        <v>0</v>
      </c>
      <c r="R88" s="107">
        <f t="shared" si="8"/>
        <v>0</v>
      </c>
      <c r="S88" s="107">
        <f t="shared" si="8"/>
        <v>0</v>
      </c>
      <c r="T88" s="107">
        <f t="shared" si="8"/>
        <v>0</v>
      </c>
      <c r="U88" s="107">
        <f t="shared" si="8"/>
        <v>0</v>
      </c>
      <c r="V88" s="107">
        <f t="shared" si="8"/>
        <v>0</v>
      </c>
      <c r="W88" s="107">
        <f t="shared" si="7"/>
        <v>0</v>
      </c>
    </row>
    <row r="89" spans="1:23">
      <c r="A89" s="107" t="s">
        <v>131</v>
      </c>
      <c r="B89" s="107" t="s">
        <v>129</v>
      </c>
      <c r="C89" s="108">
        <v>2</v>
      </c>
      <c r="D89" s="108">
        <v>4</v>
      </c>
      <c r="E89" s="108">
        <v>4</v>
      </c>
      <c r="F89" s="108">
        <v>5</v>
      </c>
      <c r="G89" s="108">
        <v>1</v>
      </c>
      <c r="H89" s="108">
        <v>3</v>
      </c>
      <c r="I89" s="108">
        <v>2</v>
      </c>
      <c r="J89" s="108">
        <v>2</v>
      </c>
      <c r="K89" s="108">
        <v>1</v>
      </c>
      <c r="L89" s="107">
        <f>AVERAGE(C87:I92)</f>
        <v>2.6428571428571428</v>
      </c>
      <c r="N89" s="107">
        <f t="shared" si="8"/>
        <v>0</v>
      </c>
      <c r="O89" s="107">
        <f t="shared" si="8"/>
        <v>0</v>
      </c>
      <c r="P89" s="107">
        <f t="shared" si="8"/>
        <v>0</v>
      </c>
      <c r="Q89" s="107">
        <f t="shared" si="8"/>
        <v>0</v>
      </c>
      <c r="R89" s="107">
        <f t="shared" si="8"/>
        <v>0</v>
      </c>
      <c r="S89" s="107">
        <f t="shared" si="8"/>
        <v>0</v>
      </c>
      <c r="T89" s="107">
        <f t="shared" si="8"/>
        <v>0</v>
      </c>
      <c r="U89" s="107">
        <f t="shared" si="8"/>
        <v>0</v>
      </c>
      <c r="V89" s="107">
        <f t="shared" si="8"/>
        <v>0</v>
      </c>
      <c r="W89" s="107">
        <f t="shared" si="7"/>
        <v>0</v>
      </c>
    </row>
    <row r="90" spans="1:23">
      <c r="A90" s="107" t="s">
        <v>132</v>
      </c>
      <c r="B90" s="107" t="s">
        <v>28</v>
      </c>
      <c r="C90" s="108">
        <v>1</v>
      </c>
      <c r="D90" s="108">
        <v>3</v>
      </c>
      <c r="E90" s="108">
        <v>3</v>
      </c>
      <c r="F90" s="108">
        <v>4</v>
      </c>
      <c r="G90" s="108">
        <v>4</v>
      </c>
      <c r="H90" s="108">
        <v>2</v>
      </c>
      <c r="I90" s="108">
        <v>1</v>
      </c>
      <c r="J90" s="108">
        <v>1</v>
      </c>
      <c r="K90" s="108">
        <v>4</v>
      </c>
      <c r="N90" s="107">
        <f t="shared" si="8"/>
        <v>0</v>
      </c>
      <c r="O90" s="107">
        <f t="shared" si="8"/>
        <v>0</v>
      </c>
      <c r="P90" s="107">
        <f t="shared" si="8"/>
        <v>0</v>
      </c>
      <c r="Q90" s="107">
        <f t="shared" si="8"/>
        <v>0</v>
      </c>
      <c r="R90" s="107">
        <f t="shared" si="8"/>
        <v>0</v>
      </c>
      <c r="S90" s="107">
        <f t="shared" si="8"/>
        <v>0</v>
      </c>
      <c r="T90" s="107">
        <f t="shared" si="8"/>
        <v>0</v>
      </c>
      <c r="U90" s="107">
        <f t="shared" si="8"/>
        <v>0</v>
      </c>
      <c r="V90" s="107">
        <f t="shared" si="8"/>
        <v>0</v>
      </c>
      <c r="W90" s="107">
        <f t="shared" si="7"/>
        <v>0</v>
      </c>
    </row>
    <row r="91" spans="1:23">
      <c r="A91" s="107" t="s">
        <v>133</v>
      </c>
      <c r="B91" s="107" t="s">
        <v>28</v>
      </c>
      <c r="C91" s="108">
        <v>1</v>
      </c>
      <c r="D91" s="108">
        <v>4</v>
      </c>
      <c r="E91" s="108">
        <v>3</v>
      </c>
      <c r="F91" s="108">
        <v>2</v>
      </c>
      <c r="G91" s="108">
        <v>2</v>
      </c>
      <c r="H91" s="108">
        <v>3</v>
      </c>
      <c r="I91" s="108">
        <v>1</v>
      </c>
      <c r="J91" s="108">
        <v>1</v>
      </c>
      <c r="K91" s="108">
        <v>3</v>
      </c>
      <c r="N91" s="107">
        <f t="shared" si="8"/>
        <v>0</v>
      </c>
      <c r="O91" s="107">
        <f t="shared" si="8"/>
        <v>0</v>
      </c>
      <c r="P91" s="107">
        <f t="shared" si="8"/>
        <v>0</v>
      </c>
      <c r="Q91" s="107">
        <f t="shared" si="8"/>
        <v>0</v>
      </c>
      <c r="R91" s="107">
        <f t="shared" si="8"/>
        <v>0</v>
      </c>
      <c r="S91" s="107">
        <f t="shared" si="8"/>
        <v>0</v>
      </c>
      <c r="T91" s="107">
        <f t="shared" si="8"/>
        <v>0</v>
      </c>
      <c r="U91" s="107">
        <f t="shared" si="8"/>
        <v>0</v>
      </c>
      <c r="V91" s="107">
        <f t="shared" si="8"/>
        <v>0</v>
      </c>
      <c r="W91" s="107">
        <f t="shared" si="7"/>
        <v>0</v>
      </c>
    </row>
    <row r="92" spans="1:23">
      <c r="A92" s="107" t="s">
        <v>134</v>
      </c>
      <c r="B92" s="107" t="s">
        <v>28</v>
      </c>
      <c r="C92" s="108">
        <v>2</v>
      </c>
      <c r="D92" s="108">
        <v>2</v>
      </c>
      <c r="E92" s="108">
        <v>3</v>
      </c>
      <c r="F92" s="108">
        <v>3</v>
      </c>
      <c r="G92" s="108">
        <v>3</v>
      </c>
      <c r="H92" s="108">
        <v>2</v>
      </c>
      <c r="I92" s="108">
        <v>4</v>
      </c>
      <c r="J92" s="108">
        <v>2</v>
      </c>
      <c r="K92" s="108">
        <v>1</v>
      </c>
      <c r="N92" s="107">
        <f t="shared" si="8"/>
        <v>0</v>
      </c>
      <c r="O92" s="107">
        <f t="shared" si="8"/>
        <v>0</v>
      </c>
      <c r="P92" s="107">
        <f t="shared" si="8"/>
        <v>0</v>
      </c>
      <c r="Q92" s="107">
        <f t="shared" si="8"/>
        <v>0</v>
      </c>
      <c r="R92" s="107">
        <f t="shared" si="8"/>
        <v>0</v>
      </c>
      <c r="S92" s="107">
        <f t="shared" si="8"/>
        <v>0</v>
      </c>
      <c r="T92" s="107">
        <f t="shared" si="8"/>
        <v>0</v>
      </c>
      <c r="U92" s="107">
        <f t="shared" si="8"/>
        <v>0</v>
      </c>
      <c r="V92" s="107">
        <f t="shared" si="8"/>
        <v>0</v>
      </c>
      <c r="W92" s="107">
        <f t="shared" si="7"/>
        <v>0</v>
      </c>
    </row>
    <row r="96" spans="1:23">
      <c r="K96" s="107" t="s">
        <v>135</v>
      </c>
      <c r="L96" s="107">
        <f>AVERAGE(L19:L92)</f>
        <v>2.9545238095238093</v>
      </c>
    </row>
    <row r="97" spans="10:14">
      <c r="K97" s="107" t="s">
        <v>136</v>
      </c>
      <c r="L97" s="107">
        <f>STDEV(L19:L93)</f>
        <v>0.43345025749717397</v>
      </c>
    </row>
    <row r="99" spans="10:14">
      <c r="J99" s="120" t="s">
        <v>137</v>
      </c>
      <c r="K99" s="120"/>
      <c r="M99" s="107" t="s">
        <v>138</v>
      </c>
    </row>
    <row r="100" spans="10:14">
      <c r="J100" s="107" t="s">
        <v>28</v>
      </c>
      <c r="K100" s="107" t="s">
        <v>29</v>
      </c>
      <c r="M100" s="107">
        <f>SUM(M102:M129)</f>
        <v>6</v>
      </c>
      <c r="N100" s="107">
        <f>SUM(N102:N129)</f>
        <v>6</v>
      </c>
    </row>
    <row r="101" spans="10:14">
      <c r="J101" s="108" t="s">
        <v>102</v>
      </c>
      <c r="K101" s="108" t="s">
        <v>103</v>
      </c>
    </row>
    <row r="102" spans="10:14">
      <c r="J102" s="108">
        <v>3</v>
      </c>
      <c r="K102" s="108">
        <v>2</v>
      </c>
      <c r="M102" s="107">
        <f>IF(J102&gt;K102,1,0)</f>
        <v>1</v>
      </c>
      <c r="N102" s="107">
        <f>IF(K102&gt;J102,1,0)</f>
        <v>0</v>
      </c>
    </row>
    <row r="103" spans="10:14">
      <c r="J103" s="108">
        <v>2</v>
      </c>
      <c r="K103" s="108">
        <v>3</v>
      </c>
      <c r="M103" s="107">
        <f t="shared" ref="M103:M129" si="9">IF(J103&gt;K103,1,0)</f>
        <v>0</v>
      </c>
      <c r="N103" s="107">
        <f t="shared" ref="N103:N129" si="10">IF(K103&gt;J103,1,0)</f>
        <v>1</v>
      </c>
    </row>
    <row r="104" spans="10:14">
      <c r="M104" s="107">
        <f t="shared" si="9"/>
        <v>0</v>
      </c>
      <c r="N104" s="107">
        <f t="shared" si="10"/>
        <v>0</v>
      </c>
    </row>
    <row r="105" spans="10:14">
      <c r="M105" s="107">
        <f t="shared" si="9"/>
        <v>0</v>
      </c>
      <c r="N105" s="107">
        <f t="shared" si="10"/>
        <v>0</v>
      </c>
    </row>
    <row r="106" spans="10:14">
      <c r="M106" s="107">
        <f t="shared" si="9"/>
        <v>0</v>
      </c>
      <c r="N106" s="107">
        <f t="shared" si="10"/>
        <v>0</v>
      </c>
    </row>
    <row r="107" spans="10:14">
      <c r="M107" s="107">
        <f t="shared" si="9"/>
        <v>0</v>
      </c>
      <c r="N107" s="107">
        <f t="shared" si="10"/>
        <v>0</v>
      </c>
    </row>
    <row r="108" spans="10:14">
      <c r="J108" s="108" t="s">
        <v>102</v>
      </c>
      <c r="K108" s="108" t="s">
        <v>103</v>
      </c>
    </row>
    <row r="109" spans="10:14">
      <c r="J109" s="108">
        <v>1</v>
      </c>
      <c r="K109" s="108">
        <v>1</v>
      </c>
      <c r="M109" s="107">
        <f t="shared" si="9"/>
        <v>0</v>
      </c>
      <c r="N109" s="107">
        <f t="shared" si="10"/>
        <v>0</v>
      </c>
    </row>
    <row r="110" spans="10:14">
      <c r="J110" s="108">
        <v>1</v>
      </c>
      <c r="K110" s="108">
        <v>1</v>
      </c>
      <c r="M110" s="107">
        <f t="shared" si="9"/>
        <v>0</v>
      </c>
      <c r="N110" s="107">
        <f t="shared" si="10"/>
        <v>0</v>
      </c>
    </row>
    <row r="111" spans="10:14">
      <c r="J111" s="108">
        <v>1</v>
      </c>
      <c r="K111" s="108">
        <v>1</v>
      </c>
      <c r="M111" s="107">
        <f t="shared" si="9"/>
        <v>0</v>
      </c>
      <c r="N111" s="107">
        <f t="shared" si="10"/>
        <v>0</v>
      </c>
    </row>
    <row r="112" spans="10:14">
      <c r="J112" s="108">
        <v>1</v>
      </c>
      <c r="K112" s="108">
        <v>1</v>
      </c>
      <c r="M112" s="107">
        <f t="shared" si="9"/>
        <v>0</v>
      </c>
      <c r="N112" s="107">
        <f t="shared" si="10"/>
        <v>0</v>
      </c>
    </row>
    <row r="113" spans="10:14">
      <c r="J113" s="108">
        <v>2</v>
      </c>
      <c r="K113" s="108">
        <v>1</v>
      </c>
      <c r="M113" s="107">
        <f t="shared" si="9"/>
        <v>1</v>
      </c>
      <c r="N113" s="107">
        <f t="shared" si="10"/>
        <v>0</v>
      </c>
    </row>
    <row r="114" spans="10:14">
      <c r="M114" s="107">
        <f t="shared" si="9"/>
        <v>0</v>
      </c>
      <c r="N114" s="107">
        <f t="shared" si="10"/>
        <v>0</v>
      </c>
    </row>
    <row r="115" spans="10:14">
      <c r="J115" s="108" t="s">
        <v>102</v>
      </c>
      <c r="K115" s="108" t="s">
        <v>103</v>
      </c>
    </row>
    <row r="116" spans="10:14">
      <c r="J116" s="108">
        <v>1</v>
      </c>
      <c r="K116" s="108">
        <v>1</v>
      </c>
      <c r="M116" s="107">
        <f t="shared" si="9"/>
        <v>0</v>
      </c>
      <c r="N116" s="107">
        <f t="shared" si="10"/>
        <v>0</v>
      </c>
    </row>
    <row r="117" spans="10:14">
      <c r="J117" s="108">
        <v>1</v>
      </c>
      <c r="K117" s="108">
        <v>2</v>
      </c>
      <c r="M117" s="107">
        <f t="shared" si="9"/>
        <v>0</v>
      </c>
      <c r="N117" s="107">
        <f t="shared" si="10"/>
        <v>1</v>
      </c>
    </row>
    <row r="118" spans="10:14">
      <c r="J118" s="108">
        <v>2</v>
      </c>
      <c r="K118" s="108">
        <v>2</v>
      </c>
      <c r="M118" s="107">
        <f t="shared" si="9"/>
        <v>0</v>
      </c>
      <c r="N118" s="107">
        <f t="shared" si="10"/>
        <v>0</v>
      </c>
    </row>
    <row r="119" spans="10:14">
      <c r="J119" s="108">
        <v>2</v>
      </c>
      <c r="K119" s="108">
        <v>1</v>
      </c>
      <c r="M119" s="107">
        <f t="shared" si="9"/>
        <v>1</v>
      </c>
      <c r="N119" s="107">
        <f t="shared" si="10"/>
        <v>0</v>
      </c>
    </row>
    <row r="120" spans="10:14">
      <c r="J120" s="108">
        <v>1</v>
      </c>
      <c r="K120" s="108">
        <v>1</v>
      </c>
      <c r="M120" s="107">
        <f t="shared" si="9"/>
        <v>0</v>
      </c>
      <c r="N120" s="107">
        <f t="shared" si="10"/>
        <v>0</v>
      </c>
    </row>
    <row r="121" spans="10:14">
      <c r="J121" s="108">
        <v>2</v>
      </c>
      <c r="K121" s="108">
        <v>1</v>
      </c>
      <c r="M121" s="107">
        <f t="shared" si="9"/>
        <v>1</v>
      </c>
      <c r="N121" s="107">
        <f t="shared" si="10"/>
        <v>0</v>
      </c>
    </row>
    <row r="122" spans="10:14">
      <c r="M122" s="107">
        <f t="shared" si="9"/>
        <v>0</v>
      </c>
      <c r="N122" s="107">
        <f t="shared" si="10"/>
        <v>0</v>
      </c>
    </row>
    <row r="123" spans="10:14">
      <c r="J123" s="108" t="s">
        <v>102</v>
      </c>
      <c r="K123" s="108" t="s">
        <v>103</v>
      </c>
    </row>
    <row r="124" spans="10:14">
      <c r="J124" s="108">
        <v>1</v>
      </c>
      <c r="K124" s="108">
        <v>3</v>
      </c>
      <c r="M124" s="107">
        <f t="shared" si="9"/>
        <v>0</v>
      </c>
      <c r="N124" s="107">
        <f t="shared" si="10"/>
        <v>1</v>
      </c>
    </row>
    <row r="125" spans="10:14">
      <c r="J125" s="108">
        <v>1</v>
      </c>
      <c r="K125" s="108">
        <v>2</v>
      </c>
      <c r="M125" s="107">
        <f t="shared" si="9"/>
        <v>0</v>
      </c>
      <c r="N125" s="107">
        <f t="shared" si="10"/>
        <v>1</v>
      </c>
    </row>
    <row r="126" spans="10:14">
      <c r="J126" s="108">
        <v>2</v>
      </c>
      <c r="K126" s="108">
        <v>1</v>
      </c>
      <c r="M126" s="107">
        <f t="shared" si="9"/>
        <v>1</v>
      </c>
      <c r="N126" s="107">
        <f t="shared" si="10"/>
        <v>0</v>
      </c>
    </row>
    <row r="127" spans="10:14">
      <c r="J127" s="108">
        <v>1</v>
      </c>
      <c r="K127" s="108">
        <v>4</v>
      </c>
      <c r="M127" s="107">
        <f t="shared" si="9"/>
        <v>0</v>
      </c>
      <c r="N127" s="107">
        <f t="shared" si="10"/>
        <v>1</v>
      </c>
    </row>
    <row r="128" spans="10:14">
      <c r="J128" s="108">
        <v>1</v>
      </c>
      <c r="K128" s="108">
        <v>3</v>
      </c>
      <c r="M128" s="107">
        <f t="shared" si="9"/>
        <v>0</v>
      </c>
      <c r="N128" s="107">
        <f t="shared" si="10"/>
        <v>1</v>
      </c>
    </row>
    <row r="129" spans="10:15">
      <c r="J129" s="108">
        <v>2</v>
      </c>
      <c r="K129" s="108">
        <v>1</v>
      </c>
      <c r="M129" s="107">
        <f t="shared" si="9"/>
        <v>1</v>
      </c>
      <c r="N129" s="107">
        <f t="shared" si="10"/>
        <v>0</v>
      </c>
    </row>
    <row r="130" spans="10:15">
      <c r="O130" s="107" t="s">
        <v>139</v>
      </c>
    </row>
    <row r="131" spans="10:15">
      <c r="O131" s="107" t="s">
        <v>140</v>
      </c>
    </row>
    <row r="132" spans="10:15">
      <c r="L132" s="107">
        <f t="shared" ref="L132:M147" si="11">AVERAGE(J102:J130)</f>
        <v>1.4736842105263157</v>
      </c>
      <c r="M132" s="107">
        <f t="shared" si="11"/>
        <v>1.6842105263157894</v>
      </c>
      <c r="N132" s="118" t="s">
        <v>141</v>
      </c>
    </row>
    <row r="133" spans="10:15">
      <c r="L133" s="107">
        <f t="shared" si="11"/>
        <v>1.3888888888888888</v>
      </c>
      <c r="M133" s="107">
        <f t="shared" si="11"/>
        <v>1.6666666666666667</v>
      </c>
      <c r="N133" s="107">
        <v>-1</v>
      </c>
    </row>
    <row r="134" spans="10:15">
      <c r="L134" s="107">
        <f t="shared" si="11"/>
        <v>1.3529411764705883</v>
      </c>
      <c r="M134" s="107">
        <f t="shared" si="11"/>
        <v>1.588235294117647</v>
      </c>
      <c r="N134" s="107">
        <v>-2</v>
      </c>
    </row>
    <row r="135" spans="10:15">
      <c r="L135" s="107">
        <f t="shared" si="11"/>
        <v>1.3529411764705883</v>
      </c>
      <c r="M135" s="107">
        <f t="shared" si="11"/>
        <v>1.588235294117647</v>
      </c>
    </row>
    <row r="136" spans="10:15">
      <c r="L136" s="107">
        <f t="shared" si="11"/>
        <v>1.3529411764705883</v>
      </c>
      <c r="M136" s="107">
        <f t="shared" si="11"/>
        <v>1.588235294117647</v>
      </c>
    </row>
    <row r="137" spans="10:15">
      <c r="L137" s="107">
        <f t="shared" si="11"/>
        <v>1.3529411764705883</v>
      </c>
      <c r="M137" s="107">
        <f t="shared" si="11"/>
        <v>1.588235294117647</v>
      </c>
    </row>
    <row r="138" spans="10:15">
      <c r="L138" s="107">
        <f t="shared" si="11"/>
        <v>1.3529411764705883</v>
      </c>
      <c r="M138" s="107">
        <f t="shared" si="11"/>
        <v>1.588235294117647</v>
      </c>
    </row>
    <row r="139" spans="10:15">
      <c r="L139" s="107">
        <f t="shared" si="11"/>
        <v>1.3529411764705883</v>
      </c>
      <c r="M139" s="107">
        <f t="shared" si="11"/>
        <v>1.588235294117647</v>
      </c>
    </row>
    <row r="140" spans="10:15">
      <c r="L140" s="107">
        <f t="shared" si="11"/>
        <v>1.375</v>
      </c>
      <c r="M140" s="107">
        <f t="shared" si="11"/>
        <v>1.625</v>
      </c>
      <c r="N140" s="107">
        <v>-3</v>
      </c>
    </row>
    <row r="141" spans="10:15">
      <c r="L141" s="107">
        <f t="shared" si="11"/>
        <v>1.4</v>
      </c>
      <c r="M141" s="107">
        <f t="shared" si="11"/>
        <v>1.6666666666666667</v>
      </c>
      <c r="N141" s="107">
        <v>-4</v>
      </c>
    </row>
    <row r="142" spans="10:15">
      <c r="L142" s="107">
        <f t="shared" si="11"/>
        <v>1.4285714285714286</v>
      </c>
      <c r="M142" s="107">
        <f t="shared" si="11"/>
        <v>1.7142857142857142</v>
      </c>
      <c r="N142" s="107">
        <v>-5</v>
      </c>
    </row>
    <row r="143" spans="10:15">
      <c r="L143" s="107">
        <f t="shared" si="11"/>
        <v>1.4615384615384615</v>
      </c>
      <c r="M143" s="107">
        <f t="shared" si="11"/>
        <v>1.7692307692307692</v>
      </c>
      <c r="N143" s="107">
        <v>-6</v>
      </c>
    </row>
    <row r="144" spans="10:15">
      <c r="L144" s="107">
        <f t="shared" si="11"/>
        <v>1.4166666666666667</v>
      </c>
      <c r="M144" s="107">
        <f t="shared" si="11"/>
        <v>1.8333333333333333</v>
      </c>
      <c r="N144" s="107">
        <v>-7</v>
      </c>
    </row>
    <row r="145" spans="12:14">
      <c r="L145" s="107">
        <f t="shared" si="11"/>
        <v>1.4166666666666667</v>
      </c>
      <c r="M145" s="107">
        <f t="shared" si="11"/>
        <v>1.8333333333333333</v>
      </c>
    </row>
    <row r="146" spans="12:14">
      <c r="L146" s="107">
        <f t="shared" si="11"/>
        <v>1.4166666666666667</v>
      </c>
      <c r="M146" s="107">
        <f t="shared" si="11"/>
        <v>1.8333333333333333</v>
      </c>
    </row>
    <row r="147" spans="12:14">
      <c r="L147" s="107">
        <f t="shared" si="11"/>
        <v>1.4545454545454546</v>
      </c>
      <c r="M147" s="107">
        <f t="shared" si="11"/>
        <v>1.9090909090909092</v>
      </c>
      <c r="N147" s="107">
        <v>-8</v>
      </c>
    </row>
    <row r="148" spans="12:14">
      <c r="L148" s="107">
        <f t="shared" ref="L148:M159" si="12">AVERAGE(J118:J146)</f>
        <v>1.5</v>
      </c>
      <c r="M148" s="107">
        <f t="shared" si="12"/>
        <v>1.9</v>
      </c>
      <c r="N148" s="107">
        <v>-9</v>
      </c>
    </row>
    <row r="149" spans="12:14">
      <c r="L149" s="107">
        <f t="shared" si="12"/>
        <v>1.4444444444444444</v>
      </c>
      <c r="M149" s="107">
        <f t="shared" si="12"/>
        <v>1.8888888888888888</v>
      </c>
      <c r="N149" s="107">
        <v>-10</v>
      </c>
    </row>
    <row r="150" spans="12:14">
      <c r="L150" s="107">
        <f t="shared" si="12"/>
        <v>1.375</v>
      </c>
      <c r="M150" s="107">
        <f t="shared" si="12"/>
        <v>2</v>
      </c>
      <c r="N150" s="107">
        <v>-11</v>
      </c>
    </row>
    <row r="151" spans="12:14">
      <c r="L151" s="107">
        <f t="shared" si="12"/>
        <v>1.4285714285714286</v>
      </c>
      <c r="M151" s="107">
        <f t="shared" si="12"/>
        <v>2.1428571428571428</v>
      </c>
      <c r="N151" s="107">
        <v>-12</v>
      </c>
    </row>
    <row r="152" spans="12:14">
      <c r="L152" s="107">
        <f>AVERAGE(J122:J150)</f>
        <v>1.3333333333333333</v>
      </c>
      <c r="M152" s="107">
        <f>AVERAGE(K122:K150)</f>
        <v>2.3333333333333335</v>
      </c>
      <c r="N152" s="107">
        <v>-13</v>
      </c>
    </row>
    <row r="153" spans="12:14">
      <c r="L153" s="107">
        <f>AVERAGE(J123:J151)</f>
        <v>1.3333333333333333</v>
      </c>
      <c r="M153" s="107">
        <f>AVERAGE(K123:K151)</f>
        <v>2.3333333333333335</v>
      </c>
    </row>
    <row r="154" spans="12:14">
      <c r="L154" s="107">
        <f>AVERAGE(J124:J152)</f>
        <v>1.3333333333333333</v>
      </c>
      <c r="M154" s="107">
        <f t="shared" si="12"/>
        <v>2.3333333333333335</v>
      </c>
      <c r="N154" s="107">
        <v>-14</v>
      </c>
    </row>
    <row r="155" spans="12:14">
      <c r="L155" s="107">
        <f t="shared" si="12"/>
        <v>1.4</v>
      </c>
      <c r="M155" s="107">
        <f>AVERAGE(K125:K153)</f>
        <v>2.2000000000000002</v>
      </c>
      <c r="N155" s="107">
        <v>-15</v>
      </c>
    </row>
    <row r="156" spans="12:14">
      <c r="L156" s="107">
        <f t="shared" si="12"/>
        <v>1.5</v>
      </c>
      <c r="M156" s="107">
        <f t="shared" si="12"/>
        <v>2.25</v>
      </c>
      <c r="N156" s="107">
        <v>-16</v>
      </c>
    </row>
    <row r="157" spans="12:14">
      <c r="L157" s="107">
        <f t="shared" si="12"/>
        <v>1.3333333333333333</v>
      </c>
      <c r="M157" s="107">
        <f t="shared" si="12"/>
        <v>2.6666666666666665</v>
      </c>
      <c r="N157" s="107">
        <v>-17</v>
      </c>
    </row>
    <row r="158" spans="12:14">
      <c r="L158" s="107">
        <f t="shared" si="12"/>
        <v>1.5</v>
      </c>
      <c r="M158" s="107">
        <f t="shared" si="12"/>
        <v>2</v>
      </c>
      <c r="N158" s="107">
        <v>-18</v>
      </c>
    </row>
    <row r="159" spans="12:14">
      <c r="L159" s="107">
        <f>AVERAGE(J129:J157)</f>
        <v>2</v>
      </c>
      <c r="M159" s="107">
        <f t="shared" si="12"/>
        <v>1</v>
      </c>
    </row>
  </sheetData>
  <mergeCells count="2">
    <mergeCell ref="C12:K12"/>
    <mergeCell ref="J99:K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Noise</vt:lpstr>
      <vt:lpstr>Results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 Knittel</dc:creator>
  <cp:lastModifiedBy>Robert Baratono</cp:lastModifiedBy>
  <dcterms:created xsi:type="dcterms:W3CDTF">2012-03-09T16:14:16Z</dcterms:created>
  <dcterms:modified xsi:type="dcterms:W3CDTF">2012-03-13T02:06:53Z</dcterms:modified>
</cp:coreProperties>
</file>