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2045" windowHeight="4125"/>
  </bookViews>
  <sheets>
    <sheet name="Data" sheetId="1" r:id="rId1"/>
    <sheet name="Emissions" sheetId="2" r:id="rId2"/>
    <sheet name="Fuel Economy" sheetId="3" r:id="rId3"/>
  </sheets>
  <calcPr calcId="125725"/>
</workbook>
</file>

<file path=xl/calcChain.xml><?xml version="1.0" encoding="utf-8"?>
<calcChain xmlns="http://schemas.openxmlformats.org/spreadsheetml/2006/main">
  <c r="L15" i="1"/>
  <c r="L14"/>
  <c r="L13"/>
  <c r="L12"/>
  <c r="L11"/>
  <c r="L10"/>
  <c r="L8"/>
  <c r="L7"/>
  <c r="L6"/>
  <c r="I15"/>
  <c r="I14"/>
  <c r="I13"/>
  <c r="I12"/>
  <c r="I11"/>
  <c r="I10"/>
  <c r="I8"/>
  <c r="I7"/>
  <c r="I6"/>
  <c r="C15"/>
  <c r="C14"/>
  <c r="C13"/>
  <c r="C12"/>
  <c r="C11"/>
  <c r="C10"/>
  <c r="C8"/>
  <c r="C7"/>
  <c r="C6"/>
  <c r="F1" l="1"/>
  <c r="F2"/>
  <c r="I2"/>
  <c r="I1"/>
  <c r="D14" l="1"/>
  <c r="J10"/>
  <c r="J7"/>
  <c r="J11"/>
  <c r="J13"/>
  <c r="J15"/>
  <c r="J14"/>
  <c r="J12"/>
  <c r="J8"/>
  <c r="J6"/>
  <c r="D15"/>
  <c r="D7"/>
  <c r="D13"/>
  <c r="D12"/>
  <c r="D11"/>
  <c r="D10"/>
  <c r="D8"/>
  <c r="D6"/>
</calcChain>
</file>

<file path=xl/sharedStrings.xml><?xml version="1.0" encoding="utf-8"?>
<sst xmlns="http://schemas.openxmlformats.org/spreadsheetml/2006/main" count="27" uniqueCount="25">
  <si>
    <t>Min Emissions</t>
  </si>
  <si>
    <t>Min Fuel Economy</t>
  </si>
  <si>
    <t>Max Fuel Economy</t>
  </si>
  <si>
    <t xml:space="preserve"> </t>
  </si>
  <si>
    <t>CSC Points</t>
  </si>
  <si>
    <t>Ordinal</t>
  </si>
  <si>
    <t xml:space="preserve">#4 SUNY - Buffalo </t>
  </si>
  <si>
    <t>Miles driven on test course</t>
  </si>
  <si>
    <t>Max Emissions</t>
  </si>
  <si>
    <t>SAE CSC 2012 In Service Emission Testing Results</t>
  </si>
  <si>
    <t>FINAL EMISSIONS (grams/mile)</t>
  </si>
  <si>
    <t xml:space="preserve">#1 Clarkson University </t>
  </si>
  <si>
    <t>Fuel Economy (miles/gallon)</t>
  </si>
  <si>
    <t xml:space="preserve">#7 Ecole De Technologie Superieure </t>
  </si>
  <si>
    <t>CO+NO+THC</t>
  </si>
  <si>
    <t>#6 Michigan Tech University</t>
  </si>
  <si>
    <t>#9 Kettering University</t>
  </si>
  <si>
    <t>#11 North Dakota State University</t>
  </si>
  <si>
    <t xml:space="preserve">#12 University of Waterloo </t>
  </si>
  <si>
    <t xml:space="preserve">#2 UW - Madison </t>
  </si>
  <si>
    <t xml:space="preserve">#5 UW - Platteville </t>
  </si>
  <si>
    <t xml:space="preserve">#8 University of Alaska - Fairbanks </t>
  </si>
  <si>
    <t xml:space="preserve">#3 University of Idaho </t>
  </si>
  <si>
    <t>Fuel consumed (gallons)</t>
  </si>
  <si>
    <t>Total Points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</si>
</sst>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horizontal="left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1" xfId="0" applyBorder="1"/>
    <xf numFmtId="1" fontId="6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2" fontId="5" fillId="0" borderId="0" xfId="0" applyNumberFormat="1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2" fontId="3" fillId="0" borderId="0" xfId="0" applyNumberFormat="1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/>
    <xf numFmtId="165" fontId="3" fillId="0" borderId="0" xfId="0" applyNumberFormat="1" applyFont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left" vertical="center"/>
    </xf>
    <xf numFmtId="165" fontId="0" fillId="0" borderId="0" xfId="0" applyNumberFormat="1"/>
    <xf numFmtId="0" fontId="0" fillId="0" borderId="1" xfId="0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Total Emissions (CO+NO+THC)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ln w="15875">
              <a:solidFill>
                <a:prstClr val="black"/>
              </a:solidFill>
            </a:ln>
          </c:spPr>
          <c:dPt>
            <c:idx val="0"/>
            <c:spPr>
              <a:solidFill>
                <a:srgbClr val="00B050"/>
              </a:solidFill>
              <a:ln w="158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FF0000"/>
              </a:solidFill>
              <a:ln w="158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chemeClr val="bg2">
                  <a:lumMod val="50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FFC000"/>
              </a:solidFill>
              <a:ln w="158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schemeClr val="tx2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6"/>
            <c:spPr>
              <a:solidFill>
                <a:schemeClr val="bg1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8"/>
            <c:spPr>
              <a:solidFill>
                <a:schemeClr val="accent3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cat>
            <c:strRef>
              <c:f>(Data!$A$6,Data!$A$7,Data!$A$8,Data!$A$10,Data!$A$11,Data!$A$12,Data!$A$13,Data!$A$14,Data!$A$15)</c:f>
              <c:strCache>
                <c:ptCount val="9"/>
                <c:pt idx="0">
                  <c:v>#1 Clarkson University </c:v>
                </c:pt>
                <c:pt idx="1">
                  <c:v>#2 UW - Madison </c:v>
                </c:pt>
                <c:pt idx="2">
                  <c:v>#3 University of Idaho </c:v>
                </c:pt>
                <c:pt idx="3">
                  <c:v>#5 UW - Platteville </c:v>
                </c:pt>
                <c:pt idx="4">
                  <c:v>#6 Michigan Tech University</c:v>
                </c:pt>
                <c:pt idx="5">
                  <c:v>#7 Ecole De Technologie Superieure </c:v>
                </c:pt>
                <c:pt idx="6">
                  <c:v>#8 University of Alaska - Fairbanks </c:v>
                </c:pt>
                <c:pt idx="7">
                  <c:v>#9 Kettering University</c:v>
                </c:pt>
                <c:pt idx="8">
                  <c:v>#11 North Dakota State University</c:v>
                </c:pt>
              </c:strCache>
            </c:strRef>
          </c:cat>
          <c:val>
            <c:numRef>
              <c:f>(Data!$B$6,Data!$B$7,Data!$B$8,Data!$B$10,Data!$B$11,Data!$B$12,Data!$B$13,Data!$B$14,Data!$B$15)</c:f>
              <c:numCache>
                <c:formatCode>0.00</c:formatCode>
                <c:ptCount val="9"/>
                <c:pt idx="0">
                  <c:v>34.253945903101098</c:v>
                </c:pt>
                <c:pt idx="1">
                  <c:v>7.3660191837416713</c:v>
                </c:pt>
                <c:pt idx="2">
                  <c:v>136.91312989589892</c:v>
                </c:pt>
                <c:pt idx="3">
                  <c:v>20.274078793054532</c:v>
                </c:pt>
                <c:pt idx="4">
                  <c:v>33.064218088280711</c:v>
                </c:pt>
                <c:pt idx="5">
                  <c:v>272.1522297418046</c:v>
                </c:pt>
                <c:pt idx="6">
                  <c:v>70.411216055198054</c:v>
                </c:pt>
                <c:pt idx="7">
                  <c:v>7.0401728487877682</c:v>
                </c:pt>
                <c:pt idx="8">
                  <c:v>4.1249856575432124</c:v>
                </c:pt>
              </c:numCache>
            </c:numRef>
          </c:val>
        </c:ser>
        <c:axId val="164514432"/>
        <c:axId val="164537856"/>
      </c:barChart>
      <c:catAx>
        <c:axId val="164514432"/>
        <c:scaling>
          <c:orientation val="minMax"/>
        </c:scaling>
        <c:axPos val="b"/>
        <c:majorTickMark val="none"/>
        <c:tickLblPos val="nextTo"/>
        <c:txPr>
          <a:bodyPr rot="-3000000"/>
          <a:lstStyle/>
          <a:p>
            <a:pPr>
              <a:defRPr sz="1400"/>
            </a:pPr>
            <a:endParaRPr lang="en-US"/>
          </a:p>
        </c:txPr>
        <c:crossAx val="164537856"/>
        <c:crosses val="autoZero"/>
        <c:auto val="1"/>
        <c:lblAlgn val="ctr"/>
        <c:lblOffset val="100"/>
      </c:catAx>
      <c:valAx>
        <c:axId val="164537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Emissions (CO+NO+THC) [g/mile]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64514432"/>
        <c:crosses val="autoZero"/>
        <c:crossBetween val="between"/>
      </c:valAx>
      <c:spPr>
        <a:ln>
          <a:solidFill>
            <a:prstClr val="black"/>
          </a:solidFill>
        </a:ln>
      </c:spPr>
    </c:plotArea>
    <c:legend>
      <c:legendPos val="r"/>
      <c:layout/>
      <c:spPr>
        <a:solidFill>
          <a:sysClr val="window" lastClr="FFFFFF"/>
        </a:solidFill>
        <a:ln>
          <a:solidFill>
            <a:prstClr val="black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Fuel Economy [miles/gallon]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ln w="15875">
              <a:solidFill>
                <a:prstClr val="black"/>
              </a:solidFill>
            </a:ln>
          </c:spPr>
          <c:dPt>
            <c:idx val="0"/>
            <c:spPr>
              <a:solidFill>
                <a:srgbClr val="00B050"/>
              </a:solidFill>
              <a:ln w="15875">
                <a:solidFill>
                  <a:prstClr val="black"/>
                </a:solidFill>
              </a:ln>
            </c:spPr>
          </c:dPt>
          <c:dPt>
            <c:idx val="1"/>
            <c:spPr>
              <a:solidFill>
                <a:srgbClr val="FF0000"/>
              </a:solidFill>
              <a:ln w="15875">
                <a:solidFill>
                  <a:prstClr val="black"/>
                </a:solidFill>
              </a:ln>
            </c:spPr>
          </c:dPt>
          <c:dPt>
            <c:idx val="2"/>
            <c:spPr>
              <a:solidFill>
                <a:schemeClr val="bg2">
                  <a:lumMod val="50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3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4"/>
            <c:spPr>
              <a:solidFill>
                <a:srgbClr val="FFC000"/>
              </a:solidFill>
              <a:ln w="15875">
                <a:solidFill>
                  <a:prstClr val="black"/>
                </a:solidFill>
              </a:ln>
            </c:spPr>
          </c:dPt>
          <c:dPt>
            <c:idx val="5"/>
            <c:spPr>
              <a:solidFill>
                <a:schemeClr val="tx2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6"/>
            <c:spPr>
              <a:solidFill>
                <a:schemeClr val="bg1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dPt>
            <c:idx val="8"/>
            <c:spPr>
              <a:solidFill>
                <a:schemeClr val="accent3">
                  <a:lumMod val="75000"/>
                </a:schemeClr>
              </a:solidFill>
              <a:ln w="15875">
                <a:solidFill>
                  <a:prstClr val="black"/>
                </a:solidFill>
              </a:ln>
            </c:spPr>
          </c:dPt>
          <c:cat>
            <c:strRef>
              <c:f>(Data!$A$6,Data!$A$7,Data!$A$8,Data!$A$10,Data!$A$11,Data!$A$12,Data!$A$13,Data!$A$14,Data!$A$15)</c:f>
              <c:strCache>
                <c:ptCount val="9"/>
                <c:pt idx="0">
                  <c:v>#1 Clarkson University </c:v>
                </c:pt>
                <c:pt idx="1">
                  <c:v>#2 UW - Madison </c:v>
                </c:pt>
                <c:pt idx="2">
                  <c:v>#3 University of Idaho </c:v>
                </c:pt>
                <c:pt idx="3">
                  <c:v>#5 UW - Platteville </c:v>
                </c:pt>
                <c:pt idx="4">
                  <c:v>#6 Michigan Tech University</c:v>
                </c:pt>
                <c:pt idx="5">
                  <c:v>#7 Ecole De Technologie Superieure </c:v>
                </c:pt>
                <c:pt idx="6">
                  <c:v>#8 University of Alaska - Fairbanks </c:v>
                </c:pt>
                <c:pt idx="7">
                  <c:v>#9 Kettering University</c:v>
                </c:pt>
                <c:pt idx="8">
                  <c:v>#11 North Dakota State University</c:v>
                </c:pt>
              </c:strCache>
            </c:strRef>
          </c:cat>
          <c:val>
            <c:numRef>
              <c:f>(Data!$H$6,Data!$H$7,Data!$H$8,Data!$H$10,Data!$H$11,Data!$H$12,Data!$H$13,Data!$H$14,Data!$H$15)</c:f>
              <c:numCache>
                <c:formatCode>0.000</c:formatCode>
                <c:ptCount val="9"/>
                <c:pt idx="0">
                  <c:v>17.322262211164894</c:v>
                </c:pt>
                <c:pt idx="1">
                  <c:v>10.825352104443962</c:v>
                </c:pt>
                <c:pt idx="2">
                  <c:v>12.995245951844929</c:v>
                </c:pt>
                <c:pt idx="3">
                  <c:v>14.363063635925297</c:v>
                </c:pt>
                <c:pt idx="4">
                  <c:v>7.9706170079270224</c:v>
                </c:pt>
                <c:pt idx="5">
                  <c:v>8.5765148716920319</c:v>
                </c:pt>
                <c:pt idx="6">
                  <c:v>10.258138036897922</c:v>
                </c:pt>
                <c:pt idx="7">
                  <c:v>16.794853312573728</c:v>
                </c:pt>
                <c:pt idx="8">
                  <c:v>11.471775861785417</c:v>
                </c:pt>
              </c:numCache>
            </c:numRef>
          </c:val>
        </c:ser>
        <c:axId val="148567168"/>
        <c:axId val="148568704"/>
      </c:barChart>
      <c:catAx>
        <c:axId val="148567168"/>
        <c:scaling>
          <c:orientation val="minMax"/>
        </c:scaling>
        <c:axPos val="b"/>
        <c:majorTickMark val="none"/>
        <c:tickLblPos val="nextTo"/>
        <c:txPr>
          <a:bodyPr rot="-3000000"/>
          <a:lstStyle/>
          <a:p>
            <a:pPr>
              <a:defRPr sz="1400"/>
            </a:pPr>
            <a:endParaRPr lang="en-US"/>
          </a:p>
        </c:txPr>
        <c:crossAx val="148568704"/>
        <c:crosses val="autoZero"/>
        <c:auto val="1"/>
        <c:lblAlgn val="ctr"/>
        <c:lblOffset val="100"/>
      </c:catAx>
      <c:valAx>
        <c:axId val="1485687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Fuel Economy [miles/gallon]</a:t>
                </a:r>
              </a:p>
            </c:rich>
          </c:tx>
          <c:layout/>
        </c:title>
        <c:numFmt formatCode="0" sourceLinked="0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48567168"/>
        <c:crosses val="autoZero"/>
        <c:crossBetween val="between"/>
        <c:majorUnit val="1"/>
      </c:valAx>
      <c:spPr>
        <a:ln>
          <a:solidFill>
            <a:prstClr val="black"/>
          </a:solidFill>
        </a:ln>
      </c:spPr>
    </c:plotArea>
    <c:legend>
      <c:legendPos val="r"/>
      <c:layout/>
      <c:spPr>
        <a:solidFill>
          <a:schemeClr val="bg1"/>
        </a:solidFill>
        <a:ln>
          <a:solidFill>
            <a:prstClr val="black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4154355" cy="8572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tabSelected="1" topLeftCell="A2" workbookViewId="0">
      <selection activeCell="Q15" sqref="Q15"/>
    </sheetView>
  </sheetViews>
  <sheetFormatPr defaultRowHeight="15"/>
  <cols>
    <col min="1" max="1" width="34.28515625" customWidth="1"/>
    <col min="2" max="2" width="14.42578125" customWidth="1"/>
    <col min="3" max="3" width="15.7109375" customWidth="1"/>
    <col min="4" max="4" width="12.140625" customWidth="1"/>
    <col min="5" max="5" width="14" bestFit="1" customWidth="1"/>
    <col min="6" max="6" width="15.7109375" customWidth="1"/>
    <col min="7" max="7" width="32" customWidth="1"/>
    <col min="8" max="8" width="17.42578125" bestFit="1" customWidth="1"/>
    <col min="9" max="9" width="11" customWidth="1"/>
    <col min="10" max="10" width="15.7109375" customWidth="1"/>
    <col min="11" max="11" width="3.5703125" customWidth="1"/>
  </cols>
  <sheetData>
    <row r="1" spans="1:12" ht="24.95" customHeight="1">
      <c r="A1" s="14" t="s">
        <v>9</v>
      </c>
      <c r="B1" s="1"/>
      <c r="C1" s="1"/>
      <c r="D1" s="1"/>
      <c r="E1" s="10" t="s">
        <v>0</v>
      </c>
      <c r="F1" s="12">
        <f>MIN(B6:B16)</f>
        <v>4.1249856575432124</v>
      </c>
      <c r="G1" s="1"/>
      <c r="H1" s="10" t="s">
        <v>1</v>
      </c>
      <c r="I1" s="15">
        <f>MIN(H6:H16)</f>
        <v>7.9706170079270224</v>
      </c>
    </row>
    <row r="2" spans="1:12" ht="24.95" customHeight="1">
      <c r="A2" s="2"/>
      <c r="B2" s="3"/>
      <c r="C2" s="3"/>
      <c r="D2" s="3"/>
      <c r="E2" s="11" t="s">
        <v>8</v>
      </c>
      <c r="F2" s="12">
        <f>MAX(B6:B16)</f>
        <v>272.1522297418046</v>
      </c>
      <c r="G2" s="3"/>
      <c r="H2" s="11" t="s">
        <v>2</v>
      </c>
      <c r="I2" s="16">
        <f>MAX(H6:H16)</f>
        <v>17.322262211164894</v>
      </c>
    </row>
    <row r="3" spans="1:12" ht="24.95" customHeight="1">
      <c r="A3" s="4"/>
      <c r="B3" s="13" t="s">
        <v>10</v>
      </c>
      <c r="C3" s="5"/>
      <c r="D3" s="5"/>
      <c r="E3" s="5"/>
      <c r="F3" s="5"/>
      <c r="G3" s="5"/>
      <c r="H3" s="5"/>
      <c r="I3" s="5"/>
      <c r="J3" s="4"/>
    </row>
    <row r="4" spans="1:12" ht="24.95" customHeight="1">
      <c r="A4" s="4"/>
      <c r="B4" s="4"/>
      <c r="C4" s="5"/>
      <c r="D4" s="5"/>
      <c r="E4" s="5" t="s">
        <v>3</v>
      </c>
      <c r="F4" s="5"/>
      <c r="G4" s="5"/>
      <c r="H4" s="5"/>
      <c r="I4" s="5"/>
      <c r="J4" s="5"/>
    </row>
    <row r="5" spans="1:12" ht="36.75" customHeight="1">
      <c r="A5" s="6"/>
      <c r="B5" s="18" t="s">
        <v>14</v>
      </c>
      <c r="C5" s="19" t="s">
        <v>4</v>
      </c>
      <c r="D5" s="18" t="s">
        <v>5</v>
      </c>
      <c r="E5" s="18"/>
      <c r="F5" s="19" t="s">
        <v>23</v>
      </c>
      <c r="G5" s="19" t="s">
        <v>7</v>
      </c>
      <c r="H5" s="17" t="s">
        <v>12</v>
      </c>
      <c r="I5" s="19" t="s">
        <v>4</v>
      </c>
      <c r="J5" s="18" t="s">
        <v>5</v>
      </c>
      <c r="L5" s="19" t="s">
        <v>24</v>
      </c>
    </row>
    <row r="6" spans="1:12" ht="24.75" customHeight="1">
      <c r="A6" s="20" t="s">
        <v>11</v>
      </c>
      <c r="B6" s="21">
        <v>34.253945903101098</v>
      </c>
      <c r="C6" s="22">
        <f>((50-2.5)/($F$1-$F$2))*B6+(50-(50-2.5)/($F$1-$F$2)*$F$1)</f>
        <v>44.660521856449463</v>
      </c>
      <c r="D6" s="23">
        <f>RANK(C6,$C$6:$C$16)</f>
        <v>6</v>
      </c>
      <c r="E6" s="24"/>
      <c r="F6" s="30">
        <v>0.22469319520725012</v>
      </c>
      <c r="G6" s="25">
        <v>3.8921944444444452</v>
      </c>
      <c r="H6" s="26">
        <v>17.322262211164894</v>
      </c>
      <c r="I6" s="22">
        <f>((50)/($I$2-$I$1))*H6+(50-(50/($I$2-$I$1)*$I$2))</f>
        <v>50</v>
      </c>
      <c r="J6" s="23">
        <f t="shared" ref="J6:J16" si="0">RANK(I6,$I$6:$I$16)</f>
        <v>1</v>
      </c>
      <c r="L6" s="32">
        <f>C6+I6</f>
        <v>94.660521856449463</v>
      </c>
    </row>
    <row r="7" spans="1:12" ht="24.95" customHeight="1">
      <c r="A7" s="20" t="s">
        <v>19</v>
      </c>
      <c r="B7" s="27">
        <v>7.3660191837416713</v>
      </c>
      <c r="C7" s="22">
        <f>((50-2.5)/($F$1-$F$2))*B7+(50-(50-2.5)/($F$1-$F$2)*$F$1)</f>
        <v>49.425621477322551</v>
      </c>
      <c r="D7" s="23">
        <f>RANK(C7,$C$6:$C$16)</f>
        <v>3</v>
      </c>
      <c r="E7" s="24"/>
      <c r="F7" s="30">
        <v>0.36172290194332768</v>
      </c>
      <c r="G7" s="25">
        <v>3.9157777777777789</v>
      </c>
      <c r="H7" s="26">
        <v>10.825352104443962</v>
      </c>
      <c r="I7" s="22">
        <f>((50)/($I$2-$I$1))*H7+(50-(50/($I$2-$I$1)*$I$2))</f>
        <v>15.263277393845783</v>
      </c>
      <c r="J7" s="23">
        <f t="shared" si="0"/>
        <v>6</v>
      </c>
      <c r="L7" s="32">
        <f>C7+I7</f>
        <v>64.688898871168334</v>
      </c>
    </row>
    <row r="8" spans="1:12" ht="24.95" customHeight="1">
      <c r="A8" s="20" t="s">
        <v>22</v>
      </c>
      <c r="B8" s="21">
        <v>136.91312989589892</v>
      </c>
      <c r="C8" s="22">
        <f>((50-2.5)/($F$1-$F$2))*B8+(50-(50-2.5)/($F$1-$F$2)*$F$1)</f>
        <v>26.467180144795325</v>
      </c>
      <c r="D8" s="23">
        <f>RANK(C8,$C$6:$C$16)</f>
        <v>8</v>
      </c>
      <c r="E8" s="28"/>
      <c r="F8" s="30">
        <v>0.30047526722229101</v>
      </c>
      <c r="G8" s="25">
        <v>3.9047500000000004</v>
      </c>
      <c r="H8" s="26">
        <v>12.995245951844929</v>
      </c>
      <c r="I8" s="22">
        <f>((50)/($I$2-$I$1))*H8+(50-(50/($I$2-$I$1)*$I$2))</f>
        <v>26.864946406318978</v>
      </c>
      <c r="J8" s="23">
        <f t="shared" si="0"/>
        <v>4</v>
      </c>
      <c r="L8" s="32">
        <f>C8+I8</f>
        <v>53.3321265511143</v>
      </c>
    </row>
    <row r="9" spans="1:12" ht="24.95" customHeight="1">
      <c r="A9" s="20" t="s">
        <v>6</v>
      </c>
      <c r="B9" s="21"/>
      <c r="C9" s="22"/>
      <c r="D9" s="23"/>
      <c r="E9" s="24"/>
      <c r="F9" s="30"/>
      <c r="G9" s="25"/>
      <c r="H9" s="26"/>
      <c r="I9" s="22"/>
      <c r="J9" s="23"/>
      <c r="L9" s="33"/>
    </row>
    <row r="10" spans="1:12" ht="24.95" customHeight="1">
      <c r="A10" s="20" t="s">
        <v>20</v>
      </c>
      <c r="B10" s="21">
        <v>20.274078793054532</v>
      </c>
      <c r="C10" s="22">
        <f t="shared" ref="C10:C15" si="1">((50-2.5)/($F$1-$F$2))*B10+(50-(50-2.5)/($F$1-$F$2)*$F$1)</f>
        <v>47.138044953013676</v>
      </c>
      <c r="D10" s="23">
        <f t="shared" ref="D10:D15" si="2">RANK(C10,$C$6:$C$16)</f>
        <v>4</v>
      </c>
      <c r="E10" s="24"/>
      <c r="F10" s="30">
        <v>0.27080070633741249</v>
      </c>
      <c r="G10" s="25">
        <v>3.8895277777777744</v>
      </c>
      <c r="H10" s="26">
        <v>14.363063635925297</v>
      </c>
      <c r="I10" s="22">
        <f t="shared" ref="I10:I15" si="3">((50)/($I$2-$I$1))*H10+(50-(50/($I$2-$I$1)*$I$2))</f>
        <v>34.178192655261256</v>
      </c>
      <c r="J10" s="23">
        <f t="shared" si="0"/>
        <v>3</v>
      </c>
      <c r="L10" s="32">
        <f>C10+I10</f>
        <v>81.316237608274932</v>
      </c>
    </row>
    <row r="11" spans="1:12" ht="24.95" customHeight="1">
      <c r="A11" s="20" t="s">
        <v>15</v>
      </c>
      <c r="B11" s="21">
        <v>33.064218088280711</v>
      </c>
      <c r="C11" s="22">
        <f t="shared" si="1"/>
        <v>44.871366359951509</v>
      </c>
      <c r="D11" s="23">
        <f t="shared" si="2"/>
        <v>5</v>
      </c>
      <c r="E11" s="28"/>
      <c r="F11" s="30">
        <v>0.48890680420515908</v>
      </c>
      <c r="G11" s="25">
        <v>3.8968888888888875</v>
      </c>
      <c r="H11" s="26">
        <v>7.9706170079270224</v>
      </c>
      <c r="I11" s="22">
        <f t="shared" si="3"/>
        <v>0</v>
      </c>
      <c r="J11" s="23">
        <f t="shared" si="0"/>
        <v>9</v>
      </c>
      <c r="L11" s="32">
        <f>C11+I11</f>
        <v>44.871366359951509</v>
      </c>
    </row>
    <row r="12" spans="1:12" ht="24.95" customHeight="1">
      <c r="A12" s="20" t="s">
        <v>13</v>
      </c>
      <c r="B12" s="21">
        <v>272.1522297418046</v>
      </c>
      <c r="C12" s="22">
        <f t="shared" si="1"/>
        <v>2.5</v>
      </c>
      <c r="D12" s="23">
        <f t="shared" si="2"/>
        <v>9</v>
      </c>
      <c r="E12" s="24"/>
      <c r="F12" s="30">
        <v>0.45629127302111633</v>
      </c>
      <c r="G12" s="25">
        <v>3.9133888888888935</v>
      </c>
      <c r="H12" s="26">
        <v>8.5765148716920319</v>
      </c>
      <c r="I12" s="22">
        <f t="shared" si="3"/>
        <v>3.2395255091330171</v>
      </c>
      <c r="J12" s="23">
        <f t="shared" si="0"/>
        <v>8</v>
      </c>
      <c r="L12" s="32">
        <f>C12+I12</f>
        <v>5.7395255091330171</v>
      </c>
    </row>
    <row r="13" spans="1:12" ht="24.95" customHeight="1">
      <c r="A13" s="20" t="s">
        <v>21</v>
      </c>
      <c r="B13" s="21">
        <v>70.411216055198054</v>
      </c>
      <c r="C13" s="22">
        <f t="shared" si="1"/>
        <v>38.25270186750582</v>
      </c>
      <c r="D13" s="23">
        <f t="shared" si="2"/>
        <v>7</v>
      </c>
      <c r="E13" s="24"/>
      <c r="F13" s="30">
        <v>0.38123931862572119</v>
      </c>
      <c r="G13" s="25">
        <v>3.910805555555557</v>
      </c>
      <c r="H13" s="26">
        <v>10.258138036897922</v>
      </c>
      <c r="I13" s="22">
        <f t="shared" si="3"/>
        <v>12.230580712038126</v>
      </c>
      <c r="J13" s="23">
        <f t="shared" si="0"/>
        <v>7</v>
      </c>
      <c r="L13" s="32">
        <f>C13+I13</f>
        <v>50.483282579543946</v>
      </c>
    </row>
    <row r="14" spans="1:12" ht="24.95" customHeight="1">
      <c r="A14" s="20" t="s">
        <v>16</v>
      </c>
      <c r="B14" s="21">
        <v>7.0401728487877682</v>
      </c>
      <c r="C14" s="22">
        <f t="shared" si="1"/>
        <v>49.483368222296896</v>
      </c>
      <c r="D14" s="23">
        <f t="shared" si="2"/>
        <v>2</v>
      </c>
      <c r="E14" s="24"/>
      <c r="F14" s="30">
        <v>0.23195763439790662</v>
      </c>
      <c r="G14" s="25">
        <v>3.8956944444444481</v>
      </c>
      <c r="H14" s="26">
        <v>16.794853312573728</v>
      </c>
      <c r="I14" s="22">
        <f t="shared" si="3"/>
        <v>47.180127736194706</v>
      </c>
      <c r="J14" s="23">
        <f t="shared" si="0"/>
        <v>2</v>
      </c>
      <c r="L14" s="32">
        <f>C14+I14</f>
        <v>96.663495958491609</v>
      </c>
    </row>
    <row r="15" spans="1:12" ht="24.95" customHeight="1">
      <c r="A15" s="20" t="s">
        <v>17</v>
      </c>
      <c r="B15" s="21">
        <v>4.1249856575432124</v>
      </c>
      <c r="C15" s="22">
        <f t="shared" si="1"/>
        <v>50</v>
      </c>
      <c r="D15" s="23">
        <f t="shared" si="2"/>
        <v>1</v>
      </c>
      <c r="E15" s="24"/>
      <c r="F15" s="30">
        <v>0.33979772445856116</v>
      </c>
      <c r="G15" s="25">
        <v>3.8980833333333345</v>
      </c>
      <c r="H15" s="26">
        <v>11.471775861785417</v>
      </c>
      <c r="I15" s="22">
        <f t="shared" si="3"/>
        <v>18.719480785296312</v>
      </c>
      <c r="J15" s="23">
        <f t="shared" si="0"/>
        <v>5</v>
      </c>
      <c r="L15" s="32">
        <f>C15+I15</f>
        <v>68.719480785296312</v>
      </c>
    </row>
    <row r="16" spans="1:12" ht="24.95" customHeight="1">
      <c r="A16" s="20" t="s">
        <v>18</v>
      </c>
      <c r="B16" s="21"/>
      <c r="C16" s="22"/>
      <c r="D16" s="23"/>
      <c r="E16" s="28"/>
      <c r="F16" s="30"/>
      <c r="G16" s="25"/>
      <c r="H16" s="26"/>
      <c r="I16" s="22"/>
      <c r="J16" s="23"/>
      <c r="L16" s="33"/>
    </row>
    <row r="17" spans="1:10" ht="24.95" customHeight="1">
      <c r="J17" s="7"/>
    </row>
    <row r="18" spans="1:10" ht="24.95" customHeight="1">
      <c r="C18" s="31"/>
      <c r="J18" s="7"/>
    </row>
    <row r="19" spans="1:10" ht="24.95" customHeight="1">
      <c r="J19" s="7"/>
    </row>
    <row r="20" spans="1:10" ht="24.95" customHeight="1">
      <c r="F20" s="29"/>
      <c r="J20" s="7"/>
    </row>
    <row r="21" spans="1:10" ht="24.95" customHeight="1">
      <c r="J21" s="7"/>
    </row>
    <row r="22" spans="1:10">
      <c r="J22" s="8"/>
    </row>
    <row r="23" spans="1:10">
      <c r="A23" s="9"/>
    </row>
  </sheetData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Emissions</vt:lpstr>
      <vt:lpstr>Fuel Economy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Meldrum</dc:creator>
  <cp:lastModifiedBy>Scott A. Miers</cp:lastModifiedBy>
  <cp:lastPrinted>2011-02-23T14:38:12Z</cp:lastPrinted>
  <dcterms:created xsi:type="dcterms:W3CDTF">2010-03-05T21:30:05Z</dcterms:created>
  <dcterms:modified xsi:type="dcterms:W3CDTF">2012-03-13T12:39:43Z</dcterms:modified>
</cp:coreProperties>
</file>